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385" firstSheet="1" activeTab="2"/>
  </bookViews>
  <sheets>
    <sheet name="до наказу" sheetId="1" state="hidden" r:id="rId1"/>
    <sheet name="титулка" sheetId="2" r:id="rId2"/>
    <sheet name="план" sheetId="3" r:id="rId3"/>
    <sheet name=" до наказу 23-24" sheetId="4" state="hidden" r:id="rId4"/>
    <sheet name="сем 1 к" sheetId="5" state="hidden" r:id="rId5"/>
    <sheet name="семестровка" sheetId="6" state="hidden" r:id="rId6"/>
    <sheet name="1" sheetId="7" state="hidden" r:id="rId7"/>
    <sheet name="2" sheetId="8" state="hidden" r:id="rId8"/>
    <sheet name="Лист2" sheetId="9" state="hidden" r:id="rId9"/>
  </sheets>
  <definedNames>
    <definedName name="_xlnm.Print_Area" localSheetId="6">'1'!$A$1:$AF$17</definedName>
    <definedName name="_xlnm.Print_Area" localSheetId="7">'2'!$A$1:$AF$18</definedName>
    <definedName name="_xlnm.Print_Area" localSheetId="0">'до наказу'!$A$1:$X$28</definedName>
    <definedName name="_xlnm.Print_Area" localSheetId="2">'план'!$A$1:$V$76</definedName>
    <definedName name="_xlnm.Print_Area" localSheetId="4">'сем 1 к'!$A$1:$S$97</definedName>
    <definedName name="_xlnm.Print_Area" localSheetId="5">'семестровка'!$A$1:$AE$38</definedName>
    <definedName name="_xlnm.Print_Area" localSheetId="1">'титулка'!$B$1:$BB$37</definedName>
  </definedNames>
  <calcPr fullCalcOnLoad="1"/>
</workbook>
</file>

<file path=xl/sharedStrings.xml><?xml version="1.0" encoding="utf-8"?>
<sst xmlns="http://schemas.openxmlformats.org/spreadsheetml/2006/main" count="915" uniqueCount="258">
  <si>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</si>
  <si>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</si>
  <si>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</si>
  <si>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</si>
  <si>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</si>
  <si>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</si>
  <si>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</si>
  <si>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</si>
  <si>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</si>
  <si>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</si>
  <si>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</si>
  <si>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</si>
  <si>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</si>
  <si>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</si>
  <si>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</si>
  <si>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</si>
  <si>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</si>
  <si>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</si>
  <si>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</si>
  <si>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</si>
  <si>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</si>
  <si>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</si>
  <si>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</si>
  <si>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 xml:space="preserve"> </t>
  </si>
  <si>
    <t>Міністерство освіти і науки України</t>
  </si>
  <si>
    <t>Усього</t>
  </si>
  <si>
    <t>Назва
 практики</t>
  </si>
  <si>
    <t>Тижні</t>
  </si>
  <si>
    <t>Переддипломна</t>
  </si>
  <si>
    <t>Канікули</t>
  </si>
  <si>
    <t>Всього</t>
  </si>
  <si>
    <t>На основі ОПП підготовки бакалавра</t>
  </si>
  <si>
    <t>ЕСА</t>
  </si>
  <si>
    <t>№ п/п</t>
  </si>
  <si>
    <t>Кол-во кредитов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</si>
  <si>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</si>
  <si>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</si>
  <si>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</si>
  <si>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</si>
  <si>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</si>
  <si>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</si>
  <si>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</si>
  <si>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</si>
  <si>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</si>
  <si>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</si>
  <si>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1 курс</t>
  </si>
  <si>
    <t>Інтелектуальна власність</t>
  </si>
  <si>
    <t>Цивільний захист</t>
  </si>
  <si>
    <t>Методи оптимізації в електромеханічних системах</t>
  </si>
  <si>
    <t>Моделювання електроприводів</t>
  </si>
  <si>
    <t>1</t>
  </si>
  <si>
    <t>Проектування ЕМ систем з пружніми зв'язками</t>
  </si>
  <si>
    <t>Системи та нові принципи керування електроприводами</t>
  </si>
  <si>
    <t>Преддипломна практика</t>
  </si>
  <si>
    <t xml:space="preserve">Проблеми    постачання   та енергосбереження </t>
  </si>
  <si>
    <t xml:space="preserve">ЗАГАЛЬНА КІЛЬКІСТЬ 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</si>
  <si>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</si>
  <si>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</si>
  <si>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</si>
  <si>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Проблеми електромеханічної і електромагнітної сумісності в електроприводах з напівпровідниковими перетворювачами</t>
  </si>
  <si>
    <t>Синтез регуляторів локальних систем на основі синергетичної теорії керування</t>
  </si>
  <si>
    <t>Зав.кафедри ЕСА</t>
  </si>
  <si>
    <t>Охорона праці в галузі та цивільний захист</t>
  </si>
  <si>
    <t>курсові</t>
  </si>
  <si>
    <t>проекти</t>
  </si>
  <si>
    <t>роботи</t>
  </si>
  <si>
    <t>НАЗВА НАВЧАЛЬНОЇ ДИСЦИПЛІН</t>
  </si>
  <si>
    <t>Інтелектуальна власність та методика і організація наукових досліджень</t>
  </si>
  <si>
    <t>1.2.1</t>
  </si>
  <si>
    <t>1.2.1.1</t>
  </si>
  <si>
    <t>1.2.1.2</t>
  </si>
  <si>
    <t>1.3.1</t>
  </si>
  <si>
    <t>1.3.3</t>
  </si>
  <si>
    <t>1.3.5</t>
  </si>
  <si>
    <t xml:space="preserve">Охорона праці в галузі </t>
  </si>
  <si>
    <t>1.3.7</t>
  </si>
  <si>
    <t>1.3.8</t>
  </si>
  <si>
    <t>1.3.9</t>
  </si>
  <si>
    <t>1.3.10</t>
  </si>
  <si>
    <t>2. ДИСЦИПЛІНИ ВІЛЬНОГО ВИБОРУ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</si>
  <si>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</si>
  <si>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14 "Електрична інженерія"</t>
    </r>
  </si>
  <si>
    <t>2</t>
  </si>
  <si>
    <t>3</t>
  </si>
  <si>
    <t>Спеціалізовані дискретні комп'ютерні системи керування електроприводами</t>
  </si>
  <si>
    <t>Спеціалізовані дискретні комп'ютерні системи керування електроприводами (курс. робота)</t>
  </si>
  <si>
    <t>Комп'ютерізовані системи керування</t>
  </si>
  <si>
    <t>Сучасні спеціалізовані комп'ютерні електроприводи типових автом-х техн-х комплексів</t>
  </si>
  <si>
    <t>Дискретні комп'ютерні системи автоматизації електромеханічних комплексів</t>
  </si>
  <si>
    <t>Дискретні комп'ютерні системи автоматизації електромеханічних комплексів (курс. робота)</t>
  </si>
  <si>
    <t>Сучасні комп'ютерні системи автоматизації типових електромеханічних комплексів</t>
  </si>
  <si>
    <r>
      <t xml:space="preserve">спеціальність: </t>
    </r>
    <r>
      <rPr>
        <b/>
        <sz val="18"/>
        <rFont val="Times New Roman"/>
        <family val="1"/>
      </rPr>
      <t xml:space="preserve"> 141  "Електроенергетика, електротехніка та електромеханіка"</t>
    </r>
  </si>
  <si>
    <t>1.2.2.1</t>
  </si>
  <si>
    <t>1.2.2.2</t>
  </si>
  <si>
    <t>Методологія та організація наукових досліджень</t>
  </si>
  <si>
    <t>Н</t>
  </si>
  <si>
    <t>Наставна сесія</t>
  </si>
  <si>
    <t>4/0</t>
  </si>
  <si>
    <t>2 курс</t>
  </si>
  <si>
    <t>Разом за п.1.2</t>
  </si>
  <si>
    <t>4/2</t>
  </si>
  <si>
    <t>Справка</t>
  </si>
  <si>
    <t>8/4</t>
  </si>
  <si>
    <t>2.3.1</t>
  </si>
  <si>
    <t>Іноземна мова (за професійним спрямуванням)</t>
  </si>
  <si>
    <t>1.1.1.1</t>
  </si>
  <si>
    <t>1.1.1.3</t>
  </si>
  <si>
    <t>ЗАТВЕРДЖЕНО:</t>
  </si>
  <si>
    <t>на засіданні Вченої ради</t>
  </si>
  <si>
    <t>(Ковальов В.Д.)</t>
  </si>
  <si>
    <t>Кваліфікація:  магістр з електроенергетики, електротехніки та електромеханіки</t>
  </si>
  <si>
    <t>Семестр</t>
  </si>
  <si>
    <t>K</t>
  </si>
  <si>
    <t>C</t>
  </si>
  <si>
    <t>4</t>
  </si>
  <si>
    <t>6+15+9</t>
  </si>
  <si>
    <t>Розподіл за семестрами</t>
  </si>
  <si>
    <t>2/0</t>
  </si>
  <si>
    <t>Директор ЦДЗО</t>
  </si>
  <si>
    <t>кількість тижнів у семестрі</t>
  </si>
  <si>
    <t>Синтез електромеханічних систем методом дискретного часового еквалайзера</t>
  </si>
  <si>
    <t>Разом</t>
  </si>
  <si>
    <t>викладач</t>
  </si>
  <si>
    <t>ЕСА-18-зм, 1 семестр</t>
  </si>
  <si>
    <t/>
  </si>
  <si>
    <t>так</t>
  </si>
  <si>
    <t>ЕСА-18-зм, 2 семестр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</si>
  <si>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</si>
  <si>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</si>
  <si>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мпф</t>
  </si>
  <si>
    <t>хіоп</t>
  </si>
  <si>
    <t>М.М.Федоров</t>
  </si>
  <si>
    <t xml:space="preserve">О.І.Шеремет </t>
  </si>
  <si>
    <t>О.І.Шеремет</t>
  </si>
  <si>
    <t>С.В.Подлєсний</t>
  </si>
  <si>
    <t>Декан ФАМІТ</t>
  </si>
  <si>
    <t>1.1 Цикл загальної підготовки</t>
  </si>
  <si>
    <t>1.2 Цикл професійної підготовки</t>
  </si>
  <si>
    <t>5</t>
  </si>
  <si>
    <t>6</t>
  </si>
  <si>
    <t>Разом п.1.2</t>
  </si>
  <si>
    <t xml:space="preserve">1.3. Практична підготовка </t>
  </si>
  <si>
    <t>1.4. Державна атестація</t>
  </si>
  <si>
    <t xml:space="preserve">2.1 Цикл загальної підготовки </t>
  </si>
  <si>
    <t>Оцінка ефективності проектних рішень</t>
  </si>
  <si>
    <t>Філософія та наука</t>
  </si>
  <si>
    <t>2.2 Цикл професійної підготовки</t>
  </si>
  <si>
    <t>16/8</t>
  </si>
  <si>
    <t>Разом п.2</t>
  </si>
  <si>
    <t>Синтез адаптивних та робастних комп'ютерних систем керування електроприводами</t>
  </si>
  <si>
    <t>16/6</t>
  </si>
  <si>
    <t>Сучасні методи синтезу багатомасових електромеханічних систем</t>
  </si>
  <si>
    <t xml:space="preserve">Мікропроцесорні і програмні засоби автоматизації оптимальних електромехїанічних систем </t>
  </si>
  <si>
    <t>Оптимізація енергоспоживання в електричних і електромеханічних системах</t>
  </si>
  <si>
    <t>Синергетичний підхід до синтезу систем керування електроприводами технологічних машин з властивостями електромеханічної сумісності</t>
  </si>
  <si>
    <t>еса</t>
  </si>
  <si>
    <t>мп</t>
  </si>
  <si>
    <t>до наказу</t>
  </si>
  <si>
    <t>з плану</t>
  </si>
  <si>
    <t>настановна</t>
  </si>
  <si>
    <t>семестр</t>
  </si>
  <si>
    <t>Семестровий  
контроль</t>
  </si>
  <si>
    <t>Лекції</t>
  </si>
  <si>
    <t>лаб</t>
  </si>
  <si>
    <t>практ</t>
  </si>
  <si>
    <t>каф.</t>
  </si>
  <si>
    <t>іспит</t>
  </si>
  <si>
    <t>залік</t>
  </si>
  <si>
    <t>к.п.</t>
  </si>
  <si>
    <t>к.р.</t>
  </si>
  <si>
    <t>лек</t>
  </si>
  <si>
    <t>1 семестр</t>
  </si>
  <si>
    <t>ЕСА-19-1зм</t>
  </si>
  <si>
    <t>ЕСА-19-1зм,  2019/2020 навчальний рік</t>
  </si>
  <si>
    <t xml:space="preserve">2 семестр </t>
  </si>
  <si>
    <t>Кількість  годин</t>
  </si>
  <si>
    <t>Срок навчання - 1 рік, 4 місяці</t>
  </si>
  <si>
    <t>форма навчання: заочна</t>
  </si>
  <si>
    <r>
      <t xml:space="preserve">освітньо-професійна програма: </t>
    </r>
    <r>
      <rPr>
        <b/>
        <sz val="20"/>
        <rFont val="Times New Roman"/>
        <family val="1"/>
      </rPr>
      <t>"Електроенергетика, електротехніка та електромеханіка"</t>
    </r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</si>
  <si>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</si>
  <si>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№ з\п</t>
  </si>
  <si>
    <t>Кваліфікаційна робота магістра</t>
  </si>
  <si>
    <t>І . ГРАФІК ОСВІТНЬОГО ПРОЦЕСУ</t>
  </si>
  <si>
    <t>Оптимізація електромеханічних систем та комп'ютерізованих систем керування</t>
  </si>
  <si>
    <t>Оптимізація електромеханічних систем та мікропроцесорних систем керування</t>
  </si>
  <si>
    <t>12/6</t>
  </si>
  <si>
    <t xml:space="preserve">Динаміка та діагностика ел.мех. систем </t>
  </si>
  <si>
    <t>Разом п. 2.1</t>
  </si>
  <si>
    <t>Разом нормативні дисципліни</t>
  </si>
  <si>
    <t>Разом п.1.1 та 1.2</t>
  </si>
  <si>
    <t>Правове забезпечення безпеки підприємств України</t>
  </si>
  <si>
    <t>Здобувач вищої освіти повинен вибрати дисципліну обсягом 6 кредити</t>
  </si>
  <si>
    <t>Дисципліни вільного вибору 1 семестра</t>
  </si>
  <si>
    <t>1,1</t>
  </si>
  <si>
    <t>8</t>
  </si>
  <si>
    <t>24</t>
  </si>
  <si>
    <t>16</t>
  </si>
  <si>
    <t>Дисципліни вільного вибору 2 семестра</t>
  </si>
  <si>
    <t>Методика та організація наукових досліджень</t>
  </si>
  <si>
    <t>Українська мова як іноземна (для іноземних громадян та осіб без громадянства)</t>
  </si>
  <si>
    <t>16 /16</t>
  </si>
  <si>
    <t>8 /8</t>
  </si>
  <si>
    <t>Гарант освітньої програми</t>
  </si>
  <si>
    <t>Мікроприводи</t>
  </si>
  <si>
    <t xml:space="preserve">Позначення: Н – настановна сесія; С – екзаменаційна сесія; П – практика; К – канікули; Д– виконання квалікаційної роботи; А – атестація </t>
  </si>
  <si>
    <t>Виконання квал. роботи</t>
  </si>
  <si>
    <t>План освітнього процесу на 2021/2022 навчальний рік</t>
  </si>
  <si>
    <t>4/4</t>
  </si>
  <si>
    <t>ДВВ загальні (2 дисц.)</t>
  </si>
  <si>
    <t>настановна сесія</t>
  </si>
  <si>
    <t>цикл</t>
  </si>
  <si>
    <t>каф</t>
  </si>
  <si>
    <t>контроль</t>
  </si>
  <si>
    <t>лекц.</t>
  </si>
  <si>
    <t>ЗО</t>
  </si>
  <si>
    <t>ПО</t>
  </si>
  <si>
    <t>ЗВ</t>
  </si>
  <si>
    <t>ПВ</t>
  </si>
  <si>
    <t>екзамен</t>
  </si>
  <si>
    <t>еп</t>
  </si>
  <si>
    <t>м</t>
  </si>
  <si>
    <t>кдм</t>
  </si>
  <si>
    <t>філ</t>
  </si>
  <si>
    <t>2 семестр</t>
  </si>
  <si>
    <t>Атест.</t>
  </si>
  <si>
    <t>12/0</t>
  </si>
  <si>
    <t>8/2</t>
  </si>
  <si>
    <t>Форма атестації (екзамен, кваліфікаційна робота)</t>
  </si>
  <si>
    <t>1.4. Атестація</t>
  </si>
  <si>
    <t>28/10</t>
  </si>
  <si>
    <t>36/10</t>
  </si>
  <si>
    <t>44/16</t>
  </si>
  <si>
    <t>Освітній компонент</t>
  </si>
  <si>
    <t>потік, групи</t>
  </si>
  <si>
    <t>лаб.</t>
  </si>
  <si>
    <t xml:space="preserve">викладач 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</si>
  <si>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</si>
  <si>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</si>
  <si>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</si>
  <si>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</si>
  <si>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Динаміка та діагностика ел.мех.систем</t>
  </si>
  <si>
    <t>ДВВ загальн. підготовки</t>
  </si>
  <si>
    <t>мн</t>
  </si>
  <si>
    <t>омт</t>
  </si>
  <si>
    <t>ДВВ проф. підготовки (2 екз + 1 зал.)</t>
  </si>
  <si>
    <t xml:space="preserve">Сучасні методи синтезу багатомасових електромеханічних систем </t>
  </si>
  <si>
    <t>курс.робота</t>
  </si>
  <si>
    <t>ДВВ проф - 1 екз, 1 зал, 1 курс</t>
  </si>
  <si>
    <t>кред</t>
  </si>
  <si>
    <t>другий</t>
  </si>
  <si>
    <t>ні</t>
  </si>
  <si>
    <t xml:space="preserve">протокол № </t>
  </si>
  <si>
    <t>"     "    квітня    2024 р.</t>
  </si>
  <si>
    <t>20/4</t>
  </si>
  <si>
    <t>32/10</t>
  </si>
  <si>
    <t>Разом обов'язкові освітні компоненти</t>
  </si>
  <si>
    <t>Енергетичний менеджмент та енергоефективні технології</t>
  </si>
  <si>
    <t>План освітнього процесу на 2024/2025 навчальний рік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</si>
</sst>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_-;\-* #,##0_-;\ _-;_-@_-"/>
    <numFmt numFmtId="191" formatCode="#,##0;\-* #,##0_-;\ _-;_-@_-"/>
    <numFmt numFmtId="192" formatCode="0.0"/>
    <numFmt numFmtId="193" formatCode="#,##0.0_ ;\-#,##0.0\ "/>
    <numFmt numFmtId="194" formatCode="0.000"/>
    <numFmt numFmtId="195" formatCode="mmm/yyyy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#,##0_-;\-* #,##0_-;\ &quot;&quot;_-;_-@_-"/>
    <numFmt numFmtId="201" formatCode="#,##0;\-* #,##0_-;\ &quot;&quot;_-;_-@_-"/>
    <numFmt numFmtId="202" formatCode="#,##0.0_-;\-* #,##0.0_-;\ _-;_-@_-"/>
  </numFmts>
  <fonts count="8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sz val="20"/>
      <name val="Times New Roman"/>
      <family val="1"/>
    </font>
    <font>
      <sz val="16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7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2" fillId="0" borderId="0" xfId="52" applyFont="1" applyBorder="1" applyAlignment="1">
      <alignment horizontal="right" vertical="center"/>
      <protection/>
    </xf>
    <xf numFmtId="49" fontId="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5" fillId="0" borderId="0" xfId="52" applyFont="1">
      <alignment/>
      <protection/>
    </xf>
    <xf numFmtId="0" fontId="12" fillId="0" borderId="0" xfId="52" applyFont="1">
      <alignment/>
      <protection/>
    </xf>
    <xf numFmtId="0" fontId="16" fillId="0" borderId="0" xfId="52" applyFont="1">
      <alignment/>
      <protection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1" fontId="2" fillId="0" borderId="12" xfId="0" applyNumberFormat="1" applyFont="1" applyFill="1" applyBorder="1" applyAlignment="1" applyProtection="1">
      <alignment horizontal="center" vertical="center"/>
      <protection/>
    </xf>
    <xf numFmtId="19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5" xfId="0" applyNumberFormat="1" applyFont="1" applyFill="1" applyBorder="1" applyAlignment="1">
      <alignment horizontal="center" vertical="center" wrapText="1"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192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92" fontId="6" fillId="0" borderId="15" xfId="0" applyNumberFormat="1" applyFont="1" applyBorder="1" applyAlignment="1">
      <alignment horizontal="center" vertical="center"/>
    </xf>
    <xf numFmtId="190" fontId="2" fillId="0" borderId="21" xfId="0" applyNumberFormat="1" applyFont="1" applyFill="1" applyBorder="1" applyAlignment="1" applyProtection="1">
      <alignment horizontal="center" vertical="center" wrapText="1"/>
      <protection/>
    </xf>
    <xf numFmtId="19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192" fontId="6" fillId="0" borderId="15" xfId="0" applyNumberFormat="1" applyFont="1" applyFill="1" applyBorder="1" applyAlignment="1">
      <alignment horizontal="center" vertical="center" wrapText="1"/>
    </xf>
    <xf numFmtId="192" fontId="6" fillId="0" borderId="34" xfId="0" applyNumberFormat="1" applyFont="1" applyFill="1" applyBorder="1" applyAlignment="1" applyProtection="1">
      <alignment horizontal="center" vertical="center"/>
      <protection/>
    </xf>
    <xf numFmtId="192" fontId="2" fillId="0" borderId="35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2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1" fontId="2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192" fontId="3" fillId="0" borderId="18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13" fillId="0" borderId="0" xfId="0" applyFont="1" applyAlignment="1">
      <alignment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 readingOrder="1"/>
    </xf>
    <xf numFmtId="49" fontId="3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Border="1" applyAlignment="1">
      <alignment/>
    </xf>
    <xf numFmtId="0" fontId="3" fillId="34" borderId="18" xfId="0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49" fontId="3" fillId="0" borderId="39" xfId="0" applyNumberFormat="1" applyFont="1" applyBorder="1" applyAlignment="1">
      <alignment horizontal="center" vertical="center" wrapText="1"/>
    </xf>
    <xf numFmtId="190" fontId="3" fillId="0" borderId="18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92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 readingOrder="1"/>
    </xf>
    <xf numFmtId="192" fontId="3" fillId="0" borderId="18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192" fontId="3" fillId="0" borderId="18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 readingOrder="1"/>
    </xf>
    <xf numFmtId="0" fontId="13" fillId="0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/>
    </xf>
    <xf numFmtId="190" fontId="13" fillId="0" borderId="18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2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/>
    </xf>
    <xf numFmtId="0" fontId="6" fillId="0" borderId="43" xfId="0" applyFont="1" applyFill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2" fontId="6" fillId="0" borderId="23" xfId="0" applyNumberFormat="1" applyFont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left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192" fontId="6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90" fontId="6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0" fillId="0" borderId="18" xfId="53" applyFont="1" applyBorder="1" applyAlignment="1">
      <alignment horizontal="center"/>
      <protection/>
    </xf>
    <xf numFmtId="0" fontId="0" fillId="0" borderId="0" xfId="53" applyAlignment="1">
      <alignment horizontal="left"/>
      <protection/>
    </xf>
    <xf numFmtId="0" fontId="0" fillId="0" borderId="0" xfId="53" applyAlignment="1">
      <alignment horizontal="center"/>
      <protection/>
    </xf>
    <xf numFmtId="49" fontId="36" fillId="0" borderId="0" xfId="54" applyNumberFormat="1" applyFont="1" applyFill="1" applyBorder="1" applyAlignment="1">
      <alignment horizontal="center"/>
      <protection/>
    </xf>
    <xf numFmtId="49" fontId="3" fillId="0" borderId="18" xfId="54" applyNumberFormat="1" applyFont="1" applyFill="1" applyBorder="1" applyAlignment="1">
      <alignment horizontal="center"/>
      <protection/>
    </xf>
    <xf numFmtId="0" fontId="0" fillId="0" borderId="18" xfId="53" applyBorder="1" applyAlignment="1">
      <alignment wrapText="1"/>
      <protection/>
    </xf>
    <xf numFmtId="0" fontId="7" fillId="0" borderId="18" xfId="54" applyFont="1" applyFill="1" applyBorder="1" applyAlignment="1">
      <alignment horizontal="center" vertical="center" wrapText="1" shrinkToFit="1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/>
      <protection/>
    </xf>
    <xf numFmtId="49" fontId="36" fillId="0" borderId="18" xfId="54" applyNumberFormat="1" applyFont="1" applyFill="1" applyBorder="1" applyAlignment="1">
      <alignment horizontal="center"/>
      <protection/>
    </xf>
    <xf numFmtId="0" fontId="0" fillId="0" borderId="0" xfId="53" applyAlignment="1">
      <alignment wrapText="1"/>
      <protection/>
    </xf>
    <xf numFmtId="49" fontId="17" fillId="0" borderId="0" xfId="54" applyNumberFormat="1" applyFont="1" applyFill="1" applyBorder="1" applyAlignment="1">
      <alignment horizontal="center"/>
      <protection/>
    </xf>
    <xf numFmtId="49" fontId="37" fillId="0" borderId="0" xfId="54" applyNumberFormat="1" applyFont="1" applyFill="1" applyBorder="1" applyAlignment="1">
      <alignment horizontal="center"/>
      <protection/>
    </xf>
    <xf numFmtId="49" fontId="37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>
      <alignment/>
      <protection/>
    </xf>
    <xf numFmtId="0" fontId="3" fillId="0" borderId="0" xfId="54" applyNumberFormat="1" applyFont="1" applyFill="1" applyBorder="1" applyAlignment="1">
      <alignment horizontal="center" vertical="center"/>
      <protection/>
    </xf>
    <xf numFmtId="0" fontId="0" fillId="0" borderId="0" xfId="53" applyNumberFormat="1" applyAlignment="1">
      <alignment horizontal="left"/>
      <protection/>
    </xf>
    <xf numFmtId="0" fontId="13" fillId="0" borderId="0" xfId="53" applyNumberFormat="1" applyFont="1">
      <alignment/>
      <protection/>
    </xf>
    <xf numFmtId="0" fontId="13" fillId="0" borderId="0" xfId="53" applyNumberFormat="1" applyFont="1" applyFill="1" applyAlignment="1">
      <alignment horizontal="center" vertical="center"/>
      <protection/>
    </xf>
    <xf numFmtId="1" fontId="13" fillId="0" borderId="0" xfId="53" applyNumberFormat="1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3" fillId="35" borderId="0" xfId="53" applyNumberFormat="1" applyFont="1" applyFill="1">
      <alignment/>
      <protection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Fill="1" applyBorder="1" applyAlignment="1">
      <alignment wrapText="1"/>
    </xf>
    <xf numFmtId="192" fontId="3" fillId="0" borderId="35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wrapText="1"/>
    </xf>
    <xf numFmtId="192" fontId="3" fillId="0" borderId="47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 readingOrder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 readingOrder="1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35" borderId="18" xfId="0" applyNumberFormat="1" applyFont="1" applyFill="1" applyBorder="1" applyAlignment="1">
      <alignment horizontal="center" vertical="center" wrapText="1" readingOrder="1"/>
    </xf>
    <xf numFmtId="49" fontId="3" fillId="0" borderId="18" xfId="0" applyNumberFormat="1" applyFont="1" applyFill="1" applyBorder="1" applyAlignment="1">
      <alignment horizontal="center" vertical="center" wrapText="1" readingOrder="1"/>
    </xf>
    <xf numFmtId="1" fontId="3" fillId="35" borderId="18" xfId="0" applyNumberFormat="1" applyFont="1" applyFill="1" applyBorder="1" applyAlignment="1">
      <alignment horizontal="center" vertical="center" wrapText="1" readingOrder="1"/>
    </xf>
    <xf numFmtId="0" fontId="76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wrapText="1"/>
    </xf>
    <xf numFmtId="190" fontId="3" fillId="0" borderId="18" xfId="0" applyNumberFormat="1" applyFont="1" applyFill="1" applyBorder="1" applyAlignment="1">
      <alignment horizontal="center" vertical="center" wrapText="1"/>
    </xf>
    <xf numFmtId="0" fontId="33" fillId="35" borderId="18" xfId="0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 readingOrder="1"/>
    </xf>
    <xf numFmtId="49" fontId="3" fillId="35" borderId="18" xfId="0" applyNumberFormat="1" applyFont="1" applyFill="1" applyBorder="1" applyAlignment="1">
      <alignment horizontal="center" vertical="center" wrapText="1"/>
    </xf>
    <xf numFmtId="0" fontId="77" fillId="0" borderId="12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2" fillId="0" borderId="53" xfId="0" applyNumberFormat="1" applyFont="1" applyFill="1" applyBorder="1" applyAlignment="1" applyProtection="1">
      <alignment horizontal="center" vertical="center" wrapText="1"/>
      <protection/>
    </xf>
    <xf numFmtId="190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0" borderId="49" xfId="0" applyNumberFormat="1" applyFont="1" applyBorder="1" applyAlignment="1">
      <alignment horizontal="center" vertical="center" wrapText="1"/>
    </xf>
    <xf numFmtId="190" fontId="2" fillId="0" borderId="20" xfId="0" applyNumberFormat="1" applyFont="1" applyBorder="1" applyAlignment="1">
      <alignment horizontal="center" vertical="center" wrapText="1"/>
    </xf>
    <xf numFmtId="192" fontId="2" fillId="0" borderId="55" xfId="0" applyNumberFormat="1" applyFont="1" applyFill="1" applyBorder="1" applyAlignment="1" applyProtection="1">
      <alignment horizontal="center" vertical="center"/>
      <protection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192" fontId="2" fillId="0" borderId="56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left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192" fontId="2" fillId="0" borderId="60" xfId="0" applyNumberFormat="1" applyFont="1" applyBorder="1" applyAlignment="1">
      <alignment horizontal="center" vertical="center"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6" fillId="0" borderId="62" xfId="0" applyNumberFormat="1" applyFont="1" applyFill="1" applyBorder="1" applyAlignment="1">
      <alignment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vertical="center" wrapText="1"/>
    </xf>
    <xf numFmtId="0" fontId="6" fillId="0" borderId="53" xfId="0" applyFont="1" applyFill="1" applyBorder="1" applyAlignment="1">
      <alignment horizontal="center" vertical="center" wrapText="1"/>
    </xf>
    <xf numFmtId="192" fontId="6" fillId="0" borderId="62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0" fontId="2" fillId="0" borderId="64" xfId="55" applyNumberFormat="1" applyFont="1" applyFill="1" applyBorder="1" applyAlignment="1" applyProtection="1">
      <alignment horizontal="center" vertical="center"/>
      <protection/>
    </xf>
    <xf numFmtId="49" fontId="6" fillId="0" borderId="64" xfId="55" applyNumberFormat="1" applyFont="1" applyFill="1" applyBorder="1" applyAlignment="1">
      <alignment horizontal="left" vertical="center" wrapText="1"/>
      <protection/>
    </xf>
    <xf numFmtId="49" fontId="2" fillId="0" borderId="64" xfId="55" applyNumberFormat="1" applyFont="1" applyFill="1" applyBorder="1" applyAlignment="1" applyProtection="1">
      <alignment horizontal="center" vertical="center"/>
      <protection/>
    </xf>
    <xf numFmtId="200" fontId="2" fillId="0" borderId="64" xfId="55" applyNumberFormat="1" applyFont="1" applyFill="1" applyBorder="1" applyAlignment="1" applyProtection="1">
      <alignment vertical="center"/>
      <protection/>
    </xf>
    <xf numFmtId="200" fontId="2" fillId="0" borderId="0" xfId="55" applyNumberFormat="1" applyFont="1" applyFill="1" applyBorder="1" applyAlignment="1" applyProtection="1">
      <alignment horizontal="center" vertical="center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/>
    </xf>
    <xf numFmtId="200" fontId="2" fillId="0" borderId="0" xfId="55" applyNumberFormat="1" applyFon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left" vertical="center" wrapText="1"/>
    </xf>
    <xf numFmtId="0" fontId="2" fillId="33" borderId="65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192" fontId="2" fillId="0" borderId="65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192" fontId="2" fillId="0" borderId="7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192" fontId="6" fillId="0" borderId="64" xfId="0" applyNumberFormat="1" applyFont="1" applyFill="1" applyBorder="1" applyAlignment="1">
      <alignment horizontal="center" vertical="center" wrapText="1"/>
    </xf>
    <xf numFmtId="1" fontId="6" fillId="0" borderId="64" xfId="0" applyNumberFormat="1" applyFont="1" applyFill="1" applyBorder="1" applyAlignment="1">
      <alignment horizontal="center" vertical="center" wrapText="1"/>
    </xf>
    <xf numFmtId="190" fontId="6" fillId="0" borderId="6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0" fontId="6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2" xfId="0" applyNumberFormat="1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center" vertical="center"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 wrapText="1"/>
      <protection/>
    </xf>
    <xf numFmtId="190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 readingOrder="1"/>
    </xf>
    <xf numFmtId="49" fontId="2" fillId="0" borderId="65" xfId="0" applyNumberFormat="1" applyFont="1" applyFill="1" applyBorder="1" applyAlignment="1">
      <alignment horizontal="center" vertical="center" wrapText="1" readingOrder="1"/>
    </xf>
    <xf numFmtId="190" fontId="38" fillId="33" borderId="18" xfId="0" applyNumberFormat="1" applyFont="1" applyFill="1" applyBorder="1" applyAlignment="1" applyProtection="1">
      <alignment vertical="center"/>
      <protection/>
    </xf>
    <xf numFmtId="190" fontId="5" fillId="33" borderId="18" xfId="0" applyNumberFormat="1" applyFont="1" applyFill="1" applyBorder="1" applyAlignment="1" applyProtection="1">
      <alignment vertical="center"/>
      <protection/>
    </xf>
    <xf numFmtId="190" fontId="2" fillId="33" borderId="18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8" xfId="0" applyFill="1" applyBorder="1" applyAlignment="1">
      <alignment/>
    </xf>
    <xf numFmtId="49" fontId="2" fillId="36" borderId="18" xfId="0" applyNumberFormat="1" applyFont="1" applyFill="1" applyBorder="1" applyAlignment="1">
      <alignment horizontal="center" vertical="center" wrapText="1"/>
    </xf>
    <xf numFmtId="0" fontId="78" fillId="36" borderId="18" xfId="0" applyNumberFormat="1" applyFont="1" applyFill="1" applyBorder="1" applyAlignment="1">
      <alignment horizontal="left" vertical="center" wrapText="1"/>
    </xf>
    <xf numFmtId="0" fontId="2" fillId="36" borderId="18" xfId="0" applyNumberFormat="1" applyFont="1" applyFill="1" applyBorder="1" applyAlignment="1">
      <alignment horizontal="center" vertical="center" wrapText="1"/>
    </xf>
    <xf numFmtId="0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center" vertical="center" wrapText="1" readingOrder="1"/>
    </xf>
    <xf numFmtId="0" fontId="0" fillId="36" borderId="0" xfId="0" applyFill="1" applyAlignment="1">
      <alignment/>
    </xf>
    <xf numFmtId="0" fontId="0" fillId="36" borderId="18" xfId="0" applyFill="1" applyBorder="1" applyAlignment="1">
      <alignment/>
    </xf>
    <xf numFmtId="49" fontId="2" fillId="36" borderId="18" xfId="0" applyNumberFormat="1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center" vertical="center" wrapText="1"/>
    </xf>
    <xf numFmtId="190" fontId="2" fillId="36" borderId="18" xfId="0" applyNumberFormat="1" applyFont="1" applyFill="1" applyBorder="1" applyAlignment="1" applyProtection="1">
      <alignment horizontal="center" vertical="center" wrapText="1"/>
      <protection/>
    </xf>
    <xf numFmtId="192" fontId="2" fillId="36" borderId="18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 applyProtection="1">
      <alignment horizontal="center" vertical="center"/>
      <protection/>
    </xf>
    <xf numFmtId="190" fontId="2" fillId="36" borderId="18" xfId="0" applyNumberFormat="1" applyFont="1" applyFill="1" applyBorder="1" applyAlignment="1">
      <alignment horizontal="center" vertical="center" wrapText="1"/>
    </xf>
    <xf numFmtId="1" fontId="2" fillId="36" borderId="18" xfId="0" applyNumberFormat="1" applyFont="1" applyFill="1" applyBorder="1" applyAlignment="1">
      <alignment horizontal="center" vertical="center" wrapText="1"/>
    </xf>
    <xf numFmtId="0" fontId="2" fillId="36" borderId="18" xfId="0" applyNumberFormat="1" applyFont="1" applyFill="1" applyBorder="1" applyAlignment="1">
      <alignment horizontal="left" vertical="center" wrapText="1"/>
    </xf>
    <xf numFmtId="0" fontId="6" fillId="36" borderId="18" xfId="0" applyNumberFormat="1" applyFont="1" applyFill="1" applyBorder="1" applyAlignment="1" applyProtection="1">
      <alignment horizontal="center" vertical="center"/>
      <protection/>
    </xf>
    <xf numFmtId="192" fontId="2" fillId="36" borderId="18" xfId="0" applyNumberFormat="1" applyFont="1" applyFill="1" applyBorder="1" applyAlignment="1">
      <alignment horizontal="center" vertical="center"/>
    </xf>
    <xf numFmtId="0" fontId="2" fillId="36" borderId="72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left" vertical="center" wrapText="1"/>
    </xf>
    <xf numFmtId="0" fontId="2" fillId="36" borderId="73" xfId="0" applyNumberFormat="1" applyFont="1" applyFill="1" applyBorder="1" applyAlignment="1">
      <alignment horizontal="center" vertical="center" wrapText="1"/>
    </xf>
    <xf numFmtId="0" fontId="2" fillId="36" borderId="74" xfId="0" applyNumberFormat="1" applyFont="1" applyFill="1" applyBorder="1" applyAlignment="1">
      <alignment horizontal="center" vertical="center" wrapText="1"/>
    </xf>
    <xf numFmtId="0" fontId="2" fillId="36" borderId="75" xfId="0" applyNumberFormat="1" applyFont="1" applyFill="1" applyBorder="1" applyAlignment="1">
      <alignment horizontal="center" vertical="center" wrapText="1"/>
    </xf>
    <xf numFmtId="192" fontId="2" fillId="36" borderId="76" xfId="0" applyNumberFormat="1" applyFont="1" applyFill="1" applyBorder="1" applyAlignment="1">
      <alignment horizontal="center" vertical="center" wrapText="1"/>
    </xf>
    <xf numFmtId="0" fontId="2" fillId="36" borderId="77" xfId="0" applyNumberFormat="1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6" borderId="20" xfId="0" applyFill="1" applyBorder="1" applyAlignment="1">
      <alignment/>
    </xf>
    <xf numFmtId="1" fontId="78" fillId="36" borderId="18" xfId="0" applyNumberFormat="1" applyFont="1" applyFill="1" applyBorder="1" applyAlignment="1">
      <alignment horizontal="center" vertical="center" wrapText="1"/>
    </xf>
    <xf numFmtId="0" fontId="78" fillId="36" borderId="18" xfId="0" applyNumberFormat="1" applyFont="1" applyFill="1" applyBorder="1" applyAlignment="1">
      <alignment horizontal="center" vertical="center" wrapText="1"/>
    </xf>
    <xf numFmtId="0" fontId="78" fillId="36" borderId="77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 readingOrder="1"/>
    </xf>
    <xf numFmtId="0" fontId="77" fillId="0" borderId="18" xfId="0" applyFont="1" applyBorder="1" applyAlignment="1">
      <alignment/>
    </xf>
    <xf numFmtId="0" fontId="77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0" fillId="34" borderId="0" xfId="0" applyFill="1" applyAlignment="1">
      <alignment/>
    </xf>
    <xf numFmtId="0" fontId="79" fillId="0" borderId="18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79" fillId="34" borderId="18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49" fontId="2" fillId="0" borderId="2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0" fontId="0" fillId="0" borderId="65" xfId="0" applyFont="1" applyFill="1" applyBorder="1" applyAlignment="1">
      <alignment/>
    </xf>
    <xf numFmtId="0" fontId="2" fillId="0" borderId="65" xfId="0" applyNumberFormat="1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/>
    </xf>
    <xf numFmtId="192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 readingOrder="1"/>
    </xf>
    <xf numFmtId="0" fontId="6" fillId="0" borderId="81" xfId="0" applyNumberFormat="1" applyFont="1" applyFill="1" applyBorder="1" applyAlignment="1">
      <alignment horizontal="center" vertical="center" wrapText="1" readingOrder="1"/>
    </xf>
    <xf numFmtId="0" fontId="6" fillId="0" borderId="82" xfId="0" applyNumberFormat="1" applyFont="1" applyFill="1" applyBorder="1" applyAlignment="1">
      <alignment horizontal="center" vertical="center" wrapText="1" readingOrder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190" fontId="2" fillId="0" borderId="49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192" fontId="2" fillId="0" borderId="60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 readingOrder="1"/>
    </xf>
    <xf numFmtId="0" fontId="2" fillId="0" borderId="60" xfId="0" applyNumberFormat="1" applyFont="1" applyFill="1" applyBorder="1" applyAlignment="1">
      <alignment horizontal="center" vertical="center" wrapText="1" readingOrder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 wrapText="1" readingOrder="1"/>
    </xf>
    <xf numFmtId="192" fontId="2" fillId="0" borderId="45" xfId="0" applyNumberFormat="1" applyFont="1" applyFill="1" applyBorder="1" applyAlignment="1">
      <alignment horizontal="center" vertical="center" wrapText="1" readingOrder="1"/>
    </xf>
    <xf numFmtId="19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 readingOrder="1"/>
    </xf>
    <xf numFmtId="1" fontId="6" fillId="0" borderId="15" xfId="0" applyNumberFormat="1" applyFont="1" applyFill="1" applyBorder="1" applyAlignment="1">
      <alignment horizontal="center" vertical="center" wrapText="1" readingOrder="1"/>
    </xf>
    <xf numFmtId="192" fontId="6" fillId="0" borderId="15" xfId="0" applyNumberFormat="1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readingOrder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readingOrder="1"/>
      <protection/>
    </xf>
    <xf numFmtId="49" fontId="2" fillId="0" borderId="83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left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7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 readingOrder="1"/>
    </xf>
    <xf numFmtId="0" fontId="0" fillId="37" borderId="0" xfId="0" applyFill="1" applyAlignment="1">
      <alignment/>
    </xf>
    <xf numFmtId="0" fontId="0" fillId="0" borderId="18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 vertical="center"/>
      <protection/>
    </xf>
    <xf numFmtId="49" fontId="36" fillId="0" borderId="0" xfId="54" applyNumberFormat="1" applyFont="1" applyFill="1" applyBorder="1" applyAlignment="1">
      <alignment horizontal="center"/>
      <protection/>
    </xf>
    <xf numFmtId="49" fontId="3" fillId="0" borderId="18" xfId="54" applyNumberFormat="1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>
      <alignment horizontal="center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wrapText="1"/>
    </xf>
    <xf numFmtId="0" fontId="11" fillId="0" borderId="68" xfId="52" applyFont="1" applyBorder="1" applyAlignment="1">
      <alignment horizontal="center" vertical="center" wrapText="1"/>
      <protection/>
    </xf>
    <xf numFmtId="0" fontId="18" fillId="0" borderId="58" xfId="0" applyFont="1" applyBorder="1" applyAlignment="1">
      <alignment horizontal="center" vertical="center" wrapText="1"/>
    </xf>
    <xf numFmtId="0" fontId="18" fillId="0" borderId="67" xfId="0" applyFont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67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right" vertical="center" wrapText="1"/>
    </xf>
    <xf numFmtId="49" fontId="11" fillId="0" borderId="68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18" xfId="52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8" xfId="0" applyFont="1" applyBorder="1" applyAlignment="1">
      <alignment horizontal="center" vertical="center" wrapText="1"/>
    </xf>
    <xf numFmtId="0" fontId="14" fillId="0" borderId="68" xfId="52" applyFont="1" applyBorder="1" applyAlignment="1">
      <alignment horizontal="center" vertical="center" wrapText="1"/>
      <protection/>
    </xf>
    <xf numFmtId="0" fontId="14" fillId="0" borderId="58" xfId="52" applyFont="1" applyBorder="1" applyAlignment="1">
      <alignment horizontal="center" vertical="center" wrapText="1"/>
      <protection/>
    </xf>
    <xf numFmtId="0" fontId="18" fillId="0" borderId="67" xfId="0" applyFont="1" applyBorder="1" applyAlignment="1">
      <alignment wrapText="1"/>
    </xf>
    <xf numFmtId="0" fontId="18" fillId="0" borderId="52" xfId="0" applyFont="1" applyBorder="1" applyAlignment="1">
      <alignment wrapText="1"/>
    </xf>
    <xf numFmtId="0" fontId="18" fillId="0" borderId="57" xfId="0" applyFont="1" applyBorder="1" applyAlignment="1">
      <alignment wrapText="1"/>
    </xf>
    <xf numFmtId="0" fontId="18" fillId="0" borderId="49" xfId="0" applyFont="1" applyBorder="1" applyAlignment="1">
      <alignment wrapText="1"/>
    </xf>
    <xf numFmtId="49" fontId="14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52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49" fontId="11" fillId="0" borderId="18" xfId="52" applyNumberFormat="1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vertical="center" wrapText="1"/>
    </xf>
    <xf numFmtId="49" fontId="14" fillId="0" borderId="0" xfId="52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11" xfId="52" applyNumberFormat="1" applyFont="1" applyBorder="1" applyAlignment="1" applyProtection="1">
      <alignment horizontal="center" vertical="center" wrapText="1"/>
      <protection locked="0"/>
    </xf>
    <xf numFmtId="49" fontId="14" fillId="0" borderId="38" xfId="52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0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18" fillId="0" borderId="58" xfId="0" applyFont="1" applyBorder="1" applyAlignment="1">
      <alignment wrapText="1"/>
    </xf>
    <xf numFmtId="0" fontId="18" fillId="0" borderId="74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73" xfId="0" applyFont="1" applyBorder="1" applyAlignment="1">
      <alignment wrapText="1"/>
    </xf>
    <xf numFmtId="0" fontId="24" fillId="0" borderId="68" xfId="52" applyFont="1" applyBorder="1" applyAlignment="1">
      <alignment horizontal="center" vertical="center" wrapText="1"/>
      <protection/>
    </xf>
    <xf numFmtId="0" fontId="11" fillId="0" borderId="6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1" fillId="0" borderId="0" xfId="52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8" xfId="0" applyFont="1" applyBorder="1" applyAlignment="1">
      <alignment horizontal="center" vertical="center" textRotation="90"/>
    </xf>
    <xf numFmtId="0" fontId="32" fillId="0" borderId="0" xfId="52" applyFont="1" applyBorder="1" applyAlignment="1">
      <alignment horizontal="center"/>
      <protection/>
    </xf>
    <xf numFmtId="0" fontId="1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2" xfId="0" applyFont="1" applyFill="1" applyBorder="1" applyAlignment="1" applyProtection="1">
      <alignment horizontal="right" vertical="center" wrapText="1"/>
      <protection/>
    </xf>
    <xf numFmtId="49" fontId="26" fillId="0" borderId="84" xfId="0" applyNumberFormat="1" applyFont="1" applyFill="1" applyBorder="1" applyAlignment="1" applyProtection="1">
      <alignment horizontal="center" vertical="center" wrapText="1"/>
      <protection/>
    </xf>
    <xf numFmtId="49" fontId="26" fillId="0" borderId="85" xfId="0" applyNumberFormat="1" applyFont="1" applyFill="1" applyBorder="1" applyAlignment="1" applyProtection="1">
      <alignment horizontal="center" vertical="center" wrapText="1"/>
      <protection/>
    </xf>
    <xf numFmtId="49" fontId="26" fillId="0" borderId="86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60" xfId="0" applyFont="1" applyFill="1" applyBorder="1" applyAlignment="1">
      <alignment horizontal="right"/>
    </xf>
    <xf numFmtId="0" fontId="6" fillId="0" borderId="64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57" xfId="0" applyFill="1" applyBorder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90" fontId="2" fillId="0" borderId="12" xfId="0" applyNumberFormat="1" applyFont="1" applyFill="1" applyBorder="1" applyAlignment="1" applyProtection="1">
      <alignment horizontal="center" vertical="center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>
      <alignment horizontal="right" vertical="center"/>
    </xf>
    <xf numFmtId="49" fontId="6" fillId="0" borderId="87" xfId="0" applyNumberFormat="1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vertical="center" wrapText="1"/>
    </xf>
    <xf numFmtId="0" fontId="30" fillId="0" borderId="8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89" xfId="0" applyNumberFormat="1" applyFont="1" applyFill="1" applyBorder="1" applyAlignment="1">
      <alignment horizontal="center" vertical="center" wrapText="1"/>
    </xf>
    <xf numFmtId="0" fontId="6" fillId="0" borderId="85" xfId="0" applyNumberFormat="1" applyFont="1" applyFill="1" applyBorder="1" applyAlignment="1">
      <alignment horizontal="center" vertical="center" wrapText="1"/>
    </xf>
    <xf numFmtId="0" fontId="6" fillId="0" borderId="90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190" fontId="6" fillId="0" borderId="40" xfId="0" applyNumberFormat="1" applyFont="1" applyFill="1" applyBorder="1" applyAlignment="1" applyProtection="1">
      <alignment horizontal="center" vertical="center"/>
      <protection/>
    </xf>
    <xf numFmtId="190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190" fontId="6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 wrapText="1"/>
      <protection/>
    </xf>
    <xf numFmtId="190" fontId="2" fillId="0" borderId="91" xfId="0" applyNumberFormat="1" applyFont="1" applyFill="1" applyBorder="1" applyAlignment="1" applyProtection="1">
      <alignment horizontal="center" vertical="center" wrapText="1"/>
      <protection/>
    </xf>
    <xf numFmtId="0" fontId="0" fillId="0" borderId="9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horizontal="center" vertical="center" wrapText="1"/>
      <protection/>
    </xf>
    <xf numFmtId="19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9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 wrapText="1"/>
      <protection/>
    </xf>
    <xf numFmtId="0" fontId="6" fillId="0" borderId="87" xfId="0" applyNumberFormat="1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>
      <alignment horizontal="center" vertical="center"/>
    </xf>
    <xf numFmtId="0" fontId="26" fillId="0" borderId="87" xfId="0" applyNumberFormat="1" applyFont="1" applyFill="1" applyBorder="1" applyAlignment="1" applyProtection="1">
      <alignment horizontal="center" vertical="center"/>
      <protection/>
    </xf>
    <xf numFmtId="0" fontId="26" fillId="0" borderId="88" xfId="0" applyNumberFormat="1" applyFont="1" applyFill="1" applyBorder="1" applyAlignment="1" applyProtection="1">
      <alignment horizontal="center" vertical="center"/>
      <protection/>
    </xf>
    <xf numFmtId="0" fontId="26" fillId="0" borderId="92" xfId="0" applyNumberFormat="1" applyFont="1" applyFill="1" applyBorder="1" applyAlignment="1" applyProtection="1">
      <alignment horizontal="center" vertical="center"/>
      <protection/>
    </xf>
    <xf numFmtId="0" fontId="26" fillId="0" borderId="93" xfId="0" applyNumberFormat="1" applyFont="1" applyFill="1" applyBorder="1" applyAlignment="1" applyProtection="1">
      <alignment horizontal="center" vertical="center"/>
      <protection/>
    </xf>
    <xf numFmtId="192" fontId="6" fillId="0" borderId="21" xfId="0" applyNumberFormat="1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19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89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77" fillId="0" borderId="18" xfId="0" applyFont="1" applyBorder="1" applyAlignment="1">
      <alignment horizontal="center"/>
    </xf>
    <xf numFmtId="0" fontId="0" fillId="0" borderId="9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49" fontId="6" fillId="0" borderId="87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vertical="center" wrapText="1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90" fontId="2" fillId="33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right" vertical="center" wrapText="1"/>
    </xf>
    <xf numFmtId="0" fontId="30" fillId="0" borderId="88" xfId="0" applyFont="1" applyBorder="1" applyAlignment="1">
      <alignment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/>
    </xf>
    <xf numFmtId="19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4" fillId="0" borderId="40" xfId="0" applyNumberFormat="1" applyFont="1" applyFill="1" applyBorder="1" applyAlignment="1" applyProtection="1">
      <alignment horizontal="center" vertical="center"/>
      <protection/>
    </xf>
    <xf numFmtId="190" fontId="4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/>
      <protection/>
    </xf>
    <xf numFmtId="190" fontId="4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 applyProtection="1">
      <alignment horizontal="center" vertical="center" wrapText="1"/>
      <protection/>
    </xf>
    <xf numFmtId="190" fontId="3" fillId="0" borderId="91" xfId="0" applyNumberFormat="1" applyFont="1" applyFill="1" applyBorder="1" applyAlignment="1" applyProtection="1">
      <alignment horizontal="center" vertical="center" wrapText="1"/>
      <protection/>
    </xf>
    <xf numFmtId="0" fontId="13" fillId="0" borderId="9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/>
    </xf>
    <xf numFmtId="190" fontId="3" fillId="0" borderId="44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46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19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60" xfId="0" applyFont="1" applyFill="1" applyBorder="1" applyAlignment="1">
      <alignment horizontal="center" vertical="center" wrapText="1"/>
    </xf>
    <xf numFmtId="190" fontId="4" fillId="0" borderId="21" xfId="0" applyNumberFormat="1" applyFont="1" applyFill="1" applyBorder="1" applyAlignment="1" applyProtection="1">
      <alignment horizontal="center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textRotation="90"/>
      <protection/>
    </xf>
    <xf numFmtId="190" fontId="6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textRotation="90" wrapText="1"/>
    </xf>
    <xf numFmtId="0" fontId="2" fillId="0" borderId="40" xfId="0" applyNumberFormat="1" applyFont="1" applyFill="1" applyBorder="1" applyAlignment="1" applyProtection="1">
      <alignment horizontal="center" vertical="center" textRotation="90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Plan Уч(бакал.) д_о 2013_14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"/>
    </sheetView>
  </sheetViews>
  <sheetFormatPr defaultColWidth="9.00390625" defaultRowHeight="12.75"/>
  <cols>
    <col min="1" max="1" width="27.00390625" style="195" customWidth="1"/>
    <col min="2" max="2" width="6.25390625" style="195" customWidth="1"/>
    <col min="3" max="8" width="6.25390625" style="216" customWidth="1"/>
    <col min="9" max="9" width="2.375" style="195" customWidth="1"/>
    <col min="10" max="10" width="2.625" style="195" customWidth="1"/>
    <col min="11" max="11" width="14.00390625" style="195" customWidth="1"/>
    <col min="12" max="12" width="6.25390625" style="195" customWidth="1"/>
    <col min="13" max="13" width="7.375" style="216" customWidth="1"/>
    <col min="14" max="15" width="9.125" style="216" customWidth="1"/>
    <col min="16" max="16" width="2.875" style="195" customWidth="1"/>
    <col min="17" max="17" width="1.625" style="195" customWidth="1"/>
    <col min="18" max="18" width="9.625" style="195" customWidth="1"/>
    <col min="19" max="19" width="8.25390625" style="197" customWidth="1"/>
    <col min="20" max="20" width="4.75390625" style="195" customWidth="1"/>
    <col min="21" max="22" width="5.125" style="198" bestFit="1" customWidth="1"/>
    <col min="23" max="24" width="4.00390625" style="198" bestFit="1" customWidth="1"/>
    <col min="25" max="16384" width="9.125" style="195" customWidth="1"/>
  </cols>
  <sheetData>
    <row r="2" spans="1:15" ht="15">
      <c r="A2" s="194" t="s">
        <v>172</v>
      </c>
      <c r="C2" s="518" t="s">
        <v>157</v>
      </c>
      <c r="D2" s="518"/>
      <c r="E2" s="518"/>
      <c r="F2" s="518"/>
      <c r="G2" s="518"/>
      <c r="H2" s="518"/>
      <c r="I2" s="518"/>
      <c r="J2" s="518"/>
      <c r="K2" s="518"/>
      <c r="L2" s="196"/>
      <c r="M2" s="519" t="s">
        <v>158</v>
      </c>
      <c r="N2" s="519"/>
      <c r="O2" s="519"/>
    </row>
    <row r="3" spans="1:24" ht="27">
      <c r="A3" s="520"/>
      <c r="B3" s="520"/>
      <c r="C3" s="521" t="s">
        <v>159</v>
      </c>
      <c r="D3" s="521"/>
      <c r="E3" s="521"/>
      <c r="F3" s="521" t="s">
        <v>160</v>
      </c>
      <c r="G3" s="521"/>
      <c r="H3" s="521"/>
      <c r="I3" s="200"/>
      <c r="J3" s="200"/>
      <c r="K3" s="201" t="s">
        <v>161</v>
      </c>
      <c r="L3" s="201"/>
      <c r="M3" s="202" t="s">
        <v>162</v>
      </c>
      <c r="N3" s="202" t="s">
        <v>163</v>
      </c>
      <c r="O3" s="202" t="s">
        <v>164</v>
      </c>
      <c r="S3" s="197" t="s">
        <v>165</v>
      </c>
      <c r="U3" s="198" t="s">
        <v>166</v>
      </c>
      <c r="V3" s="198" t="s">
        <v>167</v>
      </c>
      <c r="W3" s="198" t="s">
        <v>168</v>
      </c>
      <c r="X3" s="198" t="s">
        <v>169</v>
      </c>
    </row>
    <row r="4" spans="1:18" ht="15.75">
      <c r="A4" s="199"/>
      <c r="B4" s="199"/>
      <c r="C4" s="203" t="s">
        <v>170</v>
      </c>
      <c r="D4" s="203" t="s">
        <v>163</v>
      </c>
      <c r="E4" s="203" t="s">
        <v>164</v>
      </c>
      <c r="F4" s="203" t="s">
        <v>170</v>
      </c>
      <c r="G4" s="203" t="s">
        <v>163</v>
      </c>
      <c r="H4" s="203" t="s">
        <v>164</v>
      </c>
      <c r="I4" s="204"/>
      <c r="J4" s="204"/>
      <c r="K4" s="205"/>
      <c r="L4" s="205"/>
      <c r="M4" s="202"/>
      <c r="N4" s="202"/>
      <c r="O4" s="202"/>
      <c r="R4" s="206"/>
    </row>
    <row r="5" spans="1:15" ht="26.25">
      <c r="A5" s="207"/>
      <c r="B5" s="208"/>
      <c r="C5" s="209"/>
      <c r="D5" s="209"/>
      <c r="E5" s="209"/>
      <c r="F5" s="209"/>
      <c r="G5" s="209"/>
      <c r="H5" s="209"/>
      <c r="I5" s="208"/>
      <c r="J5" s="208"/>
      <c r="K5" s="208"/>
      <c r="L5" s="208"/>
      <c r="M5" s="209"/>
      <c r="N5" s="209"/>
      <c r="O5" s="209"/>
    </row>
    <row r="6" spans="1:19" ht="18.75">
      <c r="A6" s="522" t="str">
        <f>семестровка!B9</f>
        <v>Охорона праці в галузі та цивільний захист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210"/>
      <c r="M6" s="211"/>
      <c r="N6" s="211"/>
      <c r="O6" s="211"/>
      <c r="P6" s="210"/>
      <c r="Q6" s="210"/>
      <c r="R6" s="210"/>
      <c r="S6" s="212"/>
    </row>
    <row r="7" spans="1:24" ht="18">
      <c r="A7" s="213" t="s">
        <v>171</v>
      </c>
      <c r="B7" s="213"/>
      <c r="C7" s="214"/>
      <c r="D7" s="214"/>
      <c r="E7" s="214"/>
      <c r="F7" s="214"/>
      <c r="G7" s="214"/>
      <c r="H7" s="214"/>
      <c r="I7" s="213"/>
      <c r="J7" s="213"/>
      <c r="K7" s="217"/>
      <c r="L7" s="213"/>
      <c r="M7" s="215" t="str">
        <f>семестровка!J9</f>
        <v>4/0</v>
      </c>
      <c r="N7" s="215">
        <f>семестровка!K9</f>
        <v>0</v>
      </c>
      <c r="O7" s="215">
        <f>семестровка!L9</f>
        <v>0</v>
      </c>
      <c r="P7" s="213"/>
      <c r="Q7" s="213"/>
      <c r="R7" s="198"/>
      <c r="S7" s="212" t="str">
        <f>семестровка!AF9</f>
        <v>хіоп</v>
      </c>
      <c r="U7" s="198">
        <f>семестровка!C9</f>
        <v>1</v>
      </c>
      <c r="V7" s="198">
        <f>семестровка!D9</f>
        <v>0</v>
      </c>
      <c r="W7" s="198">
        <f>семестровка!E9</f>
        <v>0</v>
      </c>
      <c r="X7" s="198">
        <f>семестровка!F9</f>
        <v>0</v>
      </c>
    </row>
  </sheetData>
  <sheetProtection/>
  <mergeCells count="6">
    <mergeCell ref="C2:K2"/>
    <mergeCell ref="M2:O2"/>
    <mergeCell ref="A3:B3"/>
    <mergeCell ref="C3:E3"/>
    <mergeCell ref="F3:H3"/>
    <mergeCell ref="A6:K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68" zoomScaleNormal="50" zoomScaleSheetLayoutView="68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" customWidth="1"/>
    <col min="2" max="2" width="5.875" style="1" customWidth="1"/>
    <col min="3" max="3" width="5.125" style="1" customWidth="1"/>
    <col min="4" max="4" width="4.375" style="1" customWidth="1"/>
    <col min="5" max="5" width="5.25390625" style="1" customWidth="1"/>
    <col min="6" max="6" width="4.25390625" style="1" customWidth="1"/>
    <col min="7" max="7" width="5.00390625" style="1" customWidth="1"/>
    <col min="8" max="9" width="5.125" style="1" customWidth="1"/>
    <col min="10" max="10" width="5.00390625" style="1" customWidth="1"/>
    <col min="11" max="11" width="5.125" style="1" customWidth="1"/>
    <col min="12" max="13" width="5.25390625" style="1" customWidth="1"/>
    <col min="14" max="14" width="5.375" style="1" customWidth="1"/>
    <col min="15" max="16" width="5.125" style="1" customWidth="1"/>
    <col min="17" max="18" width="5.25390625" style="1" customWidth="1"/>
    <col min="19" max="20" width="5.125" style="1" customWidth="1"/>
    <col min="21" max="21" width="5.875" style="1" customWidth="1"/>
    <col min="22" max="22" width="5.25390625" style="1" customWidth="1"/>
    <col min="23" max="23" width="5.00390625" style="1" customWidth="1"/>
    <col min="24" max="24" width="3.75390625" style="1" customWidth="1"/>
    <col min="25" max="26" width="3.875" style="1" customWidth="1"/>
    <col min="27" max="27" width="5.00390625" style="1" customWidth="1"/>
    <col min="28" max="28" width="5.375" style="1" customWidth="1"/>
    <col min="29" max="29" width="6.00390625" style="1" customWidth="1"/>
    <col min="30" max="30" width="5.25390625" style="1" customWidth="1"/>
    <col min="31" max="31" width="5.625" style="1" customWidth="1"/>
    <col min="32" max="32" width="5.75390625" style="1" customWidth="1"/>
    <col min="33" max="33" width="5.625" style="1" customWidth="1"/>
    <col min="34" max="34" width="5.875" style="1" customWidth="1"/>
    <col min="35" max="35" width="6.125" style="1" customWidth="1"/>
    <col min="36" max="36" width="4.25390625" style="1" customWidth="1"/>
    <col min="37" max="37" width="6.625" style="1" customWidth="1"/>
    <col min="38" max="38" width="7.25390625" style="1" customWidth="1"/>
    <col min="39" max="39" width="6.75390625" style="1" customWidth="1"/>
    <col min="40" max="40" width="7.00390625" style="1" customWidth="1"/>
    <col min="41" max="41" width="7.25390625" style="1" customWidth="1"/>
    <col min="42" max="42" width="6.125" style="1" customWidth="1"/>
    <col min="43" max="43" width="5.625" style="1" customWidth="1"/>
    <col min="44" max="44" width="4.75390625" style="1" customWidth="1"/>
    <col min="45" max="45" width="3.875" style="1" customWidth="1"/>
    <col min="46" max="46" width="4.125" style="1" customWidth="1"/>
    <col min="47" max="47" width="3.875" style="1" customWidth="1"/>
    <col min="48" max="48" width="3.75390625" style="1" customWidth="1"/>
    <col min="49" max="49" width="4.375" style="1" customWidth="1"/>
    <col min="50" max="50" width="4.875" style="1" customWidth="1"/>
    <col min="51" max="52" width="3.75390625" style="1" customWidth="1"/>
    <col min="53" max="53" width="3.875" style="1" customWidth="1"/>
    <col min="54" max="54" width="4.875" style="1" customWidth="1"/>
    <col min="55" max="16384" width="3.25390625" style="1" customWidth="1"/>
  </cols>
  <sheetData>
    <row r="1" ht="43.5" customHeight="1"/>
    <row r="2" spans="2:54" ht="25.5" customHeight="1"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0" t="s">
        <v>24</v>
      </c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29"/>
      <c r="AQ2" s="629"/>
      <c r="AR2" s="629"/>
      <c r="AS2" s="629"/>
      <c r="AT2" s="629"/>
      <c r="AU2" s="629"/>
      <c r="AV2" s="629"/>
      <c r="AW2" s="629"/>
      <c r="AX2" s="629"/>
      <c r="AY2" s="629"/>
      <c r="AZ2" s="629"/>
      <c r="BA2" s="629"/>
      <c r="BB2" s="629"/>
    </row>
    <row r="3" spans="2:54" ht="20.25" customHeight="1">
      <c r="B3" s="628" t="s">
        <v>107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</row>
    <row r="4" spans="2:54" ht="30.75">
      <c r="B4" s="628" t="s">
        <v>108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32" t="s">
        <v>1</v>
      </c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  <c r="AK4" s="632"/>
      <c r="AL4" s="632"/>
      <c r="AM4" s="632"/>
      <c r="AN4" s="632"/>
      <c r="AO4" s="632"/>
      <c r="AP4" s="629"/>
      <c r="AQ4" s="629"/>
      <c r="AR4" s="629"/>
      <c r="AS4" s="629"/>
      <c r="AT4" s="629"/>
      <c r="AU4" s="629"/>
      <c r="AV4" s="629"/>
      <c r="AW4" s="629"/>
      <c r="AX4" s="629"/>
      <c r="AY4" s="629"/>
      <c r="AZ4" s="629"/>
      <c r="BA4" s="629"/>
      <c r="BB4" s="629"/>
    </row>
    <row r="5" spans="2:54" ht="26.25" customHeight="1">
      <c r="B5" s="624" t="s">
        <v>251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619" t="s">
        <v>110</v>
      </c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</row>
    <row r="6" spans="2:54" s="2" customFormat="1" ht="27.75">
      <c r="B6" s="642" t="s">
        <v>252</v>
      </c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621"/>
      <c r="AP6" s="621"/>
      <c r="AQ6" s="621"/>
      <c r="AR6" s="621"/>
      <c r="AS6" s="621"/>
      <c r="AT6" s="621"/>
      <c r="AU6" s="621"/>
      <c r="AV6" s="621"/>
      <c r="AW6" s="621"/>
      <c r="AX6" s="621"/>
      <c r="AY6" s="621"/>
      <c r="AZ6" s="621"/>
      <c r="BA6" s="621"/>
      <c r="BB6" s="621"/>
    </row>
    <row r="7" spans="2:54" s="2" customFormat="1" ht="22.5" customHeight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622"/>
      <c r="AP7" s="622"/>
      <c r="AQ7" s="622"/>
      <c r="AR7" s="622"/>
      <c r="AS7" s="622"/>
      <c r="AT7" s="622"/>
      <c r="AU7" s="622"/>
      <c r="AV7" s="622"/>
      <c r="AW7" s="622"/>
      <c r="AX7" s="622"/>
      <c r="AY7" s="622"/>
      <c r="AZ7" s="622"/>
      <c r="BA7" s="622"/>
      <c r="BB7" s="622"/>
    </row>
    <row r="8" spans="2:54" s="2" customFormat="1" ht="27" customHeight="1">
      <c r="B8" s="628" t="s">
        <v>0</v>
      </c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49" t="s">
        <v>2</v>
      </c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</row>
    <row r="9" spans="2:54" s="2" customFormat="1" ht="33" customHeight="1">
      <c r="B9" s="628" t="s">
        <v>109</v>
      </c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43" t="s">
        <v>128</v>
      </c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9"/>
      <c r="AO9" s="623"/>
      <c r="AP9" s="623"/>
      <c r="AQ9" s="623"/>
      <c r="AR9" s="623"/>
      <c r="AS9" s="623"/>
      <c r="AT9" s="623"/>
      <c r="AU9" s="623"/>
      <c r="AV9" s="623"/>
      <c r="AW9" s="623"/>
      <c r="AX9" s="623"/>
      <c r="AY9" s="623"/>
      <c r="AZ9" s="623"/>
      <c r="BA9" s="623"/>
      <c r="BB9" s="623"/>
    </row>
    <row r="10" spans="17:54" s="2" customFormat="1" ht="27.75" customHeight="1">
      <c r="Q10" s="643" t="s">
        <v>81</v>
      </c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9"/>
      <c r="AN10" s="9"/>
      <c r="AO10" s="647" t="s">
        <v>176</v>
      </c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</row>
    <row r="11" spans="17:54" s="2" customFormat="1" ht="27.75" customHeight="1">
      <c r="Q11" s="635" t="s">
        <v>91</v>
      </c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636"/>
      <c r="AO11" s="645" t="s">
        <v>31</v>
      </c>
      <c r="AP11" s="646"/>
      <c r="AQ11" s="646"/>
      <c r="AR11" s="646"/>
      <c r="AS11" s="646"/>
      <c r="AT11" s="646"/>
      <c r="AU11" s="646"/>
      <c r="AV11" s="646"/>
      <c r="AW11" s="646"/>
      <c r="AX11" s="646"/>
      <c r="AY11" s="646"/>
      <c r="AZ11" s="646"/>
      <c r="BA11" s="646"/>
      <c r="BB11" s="646"/>
    </row>
    <row r="12" spans="17:54" s="2" customFormat="1" ht="3.75" customHeight="1"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7"/>
      <c r="AJ12" s="637"/>
      <c r="AK12" s="637"/>
      <c r="AL12" s="637"/>
      <c r="AM12" s="637"/>
      <c r="AN12" s="637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7:54" s="2" customFormat="1" ht="15" customHeight="1">
      <c r="Q13" s="638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39"/>
      <c r="AL13" s="639"/>
      <c r="AM13" s="640"/>
      <c r="AN13" s="640"/>
      <c r="AO13" s="27"/>
      <c r="AP13" s="644"/>
      <c r="AQ13" s="644"/>
      <c r="AR13" s="644"/>
      <c r="AS13" s="644"/>
      <c r="AT13" s="644"/>
      <c r="AU13" s="644"/>
      <c r="AV13" s="644"/>
      <c r="AW13" s="644"/>
      <c r="AX13" s="644"/>
      <c r="AY13" s="644"/>
      <c r="AZ13" s="644"/>
      <c r="BA13" s="644"/>
      <c r="BB13" s="644"/>
    </row>
    <row r="14" spans="17:54" s="2" customFormat="1" ht="52.5" customHeight="1">
      <c r="Q14" s="619" t="s">
        <v>178</v>
      </c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0"/>
      <c r="AJ14" s="620"/>
      <c r="AK14" s="620"/>
      <c r="AL14" s="620"/>
      <c r="AM14" s="620"/>
      <c r="AN14" s="62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7:54" s="2" customFormat="1" ht="26.25" customHeight="1">
      <c r="Q15" s="619" t="s">
        <v>177</v>
      </c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42:54" s="2" customFormat="1" ht="18.75"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s="2" customFormat="1" ht="25.5">
      <c r="B17" s="634" t="s">
        <v>182</v>
      </c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634"/>
      <c r="AO17" s="634"/>
      <c r="AP17" s="634"/>
      <c r="AQ17" s="634"/>
      <c r="AR17" s="634"/>
      <c r="AS17" s="634"/>
      <c r="AT17" s="634"/>
      <c r="AU17" s="634"/>
      <c r="AV17" s="634"/>
      <c r="AW17" s="634"/>
      <c r="AX17" s="634"/>
      <c r="AY17" s="634"/>
      <c r="AZ17" s="634"/>
      <c r="BA17" s="634"/>
      <c r="BB17" s="634"/>
    </row>
    <row r="18" spans="2:54" s="2" customFormat="1" ht="25.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2:54" s="2" customFormat="1" ht="18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ht="18" customHeight="1">
      <c r="B20" s="641" t="s">
        <v>3</v>
      </c>
      <c r="C20" s="618" t="s">
        <v>4</v>
      </c>
      <c r="D20" s="618"/>
      <c r="E20" s="618"/>
      <c r="F20" s="618"/>
      <c r="G20" s="618" t="s">
        <v>5</v>
      </c>
      <c r="H20" s="618"/>
      <c r="I20" s="618"/>
      <c r="J20" s="618"/>
      <c r="K20" s="618" t="s">
        <v>6</v>
      </c>
      <c r="L20" s="618"/>
      <c r="M20" s="618"/>
      <c r="N20" s="618"/>
      <c r="O20" s="618" t="s">
        <v>7</v>
      </c>
      <c r="P20" s="618"/>
      <c r="Q20" s="618"/>
      <c r="R20" s="618"/>
      <c r="S20" s="618"/>
      <c r="T20" s="625" t="s">
        <v>8</v>
      </c>
      <c r="U20" s="626"/>
      <c r="V20" s="626"/>
      <c r="W20" s="626"/>
      <c r="X20" s="627"/>
      <c r="Y20" s="618" t="s">
        <v>9</v>
      </c>
      <c r="Z20" s="618"/>
      <c r="AA20" s="618"/>
      <c r="AB20" s="618"/>
      <c r="AC20" s="618" t="s">
        <v>10</v>
      </c>
      <c r="AD20" s="618"/>
      <c r="AE20" s="618"/>
      <c r="AF20" s="618"/>
      <c r="AG20" s="618" t="s">
        <v>11</v>
      </c>
      <c r="AH20" s="618"/>
      <c r="AI20" s="618"/>
      <c r="AJ20" s="618"/>
      <c r="AK20" s="625" t="s">
        <v>12</v>
      </c>
      <c r="AL20" s="626"/>
      <c r="AM20" s="626"/>
      <c r="AN20" s="626"/>
      <c r="AO20" s="627"/>
      <c r="AP20" s="618" t="s">
        <v>13</v>
      </c>
      <c r="AQ20" s="618"/>
      <c r="AR20" s="618"/>
      <c r="AS20" s="618"/>
      <c r="AT20" s="618" t="s">
        <v>14</v>
      </c>
      <c r="AU20" s="618"/>
      <c r="AV20" s="618"/>
      <c r="AW20" s="618"/>
      <c r="AX20" s="618" t="s">
        <v>15</v>
      </c>
      <c r="AY20" s="618"/>
      <c r="AZ20" s="618"/>
      <c r="BA20" s="618"/>
      <c r="BB20" s="618"/>
    </row>
    <row r="21" spans="2:54" s="5" customFormat="1" ht="20.25" customHeight="1">
      <c r="B21" s="641"/>
      <c r="C21" s="29">
        <v>1</v>
      </c>
      <c r="D21" s="29">
        <v>2</v>
      </c>
      <c r="E21" s="29">
        <v>3</v>
      </c>
      <c r="F21" s="29">
        <v>4</v>
      </c>
      <c r="G21" s="29">
        <v>5</v>
      </c>
      <c r="H21" s="29">
        <v>6</v>
      </c>
      <c r="I21" s="29">
        <v>7</v>
      </c>
      <c r="J21" s="29">
        <v>8</v>
      </c>
      <c r="K21" s="29">
        <v>9</v>
      </c>
      <c r="L21" s="29">
        <v>10</v>
      </c>
      <c r="M21" s="29">
        <v>11</v>
      </c>
      <c r="N21" s="29">
        <v>12</v>
      </c>
      <c r="O21" s="29">
        <v>13</v>
      </c>
      <c r="P21" s="29">
        <v>14</v>
      </c>
      <c r="Q21" s="29">
        <v>15</v>
      </c>
      <c r="R21" s="29">
        <v>16</v>
      </c>
      <c r="S21" s="29">
        <v>17</v>
      </c>
      <c r="T21" s="29">
        <v>18</v>
      </c>
      <c r="U21" s="29">
        <v>19</v>
      </c>
      <c r="V21" s="29">
        <v>20</v>
      </c>
      <c r="W21" s="29">
        <v>21</v>
      </c>
      <c r="X21" s="29">
        <v>22</v>
      </c>
      <c r="Y21" s="29">
        <v>23</v>
      </c>
      <c r="Z21" s="29">
        <v>24</v>
      </c>
      <c r="AA21" s="29">
        <v>25</v>
      </c>
      <c r="AB21" s="29">
        <v>26</v>
      </c>
      <c r="AC21" s="29">
        <v>27</v>
      </c>
      <c r="AD21" s="29">
        <v>28</v>
      </c>
      <c r="AE21" s="29">
        <v>29</v>
      </c>
      <c r="AF21" s="29">
        <v>30</v>
      </c>
      <c r="AG21" s="29">
        <v>31</v>
      </c>
      <c r="AH21" s="29">
        <v>32</v>
      </c>
      <c r="AI21" s="29">
        <v>33</v>
      </c>
      <c r="AJ21" s="29">
        <v>34</v>
      </c>
      <c r="AK21" s="29">
        <v>35</v>
      </c>
      <c r="AL21" s="29">
        <v>36</v>
      </c>
      <c r="AM21" s="29">
        <v>37</v>
      </c>
      <c r="AN21" s="29">
        <v>38</v>
      </c>
      <c r="AO21" s="29">
        <v>39</v>
      </c>
      <c r="AP21" s="29">
        <v>40</v>
      </c>
      <c r="AQ21" s="29">
        <v>41</v>
      </c>
      <c r="AR21" s="29">
        <v>42</v>
      </c>
      <c r="AS21" s="29">
        <v>43</v>
      </c>
      <c r="AT21" s="29">
        <v>44</v>
      </c>
      <c r="AU21" s="29">
        <v>45</v>
      </c>
      <c r="AV21" s="29">
        <v>46</v>
      </c>
      <c r="AW21" s="29">
        <v>47</v>
      </c>
      <c r="AX21" s="29">
        <v>48</v>
      </c>
      <c r="AY21" s="29">
        <v>49</v>
      </c>
      <c r="AZ21" s="29">
        <v>50</v>
      </c>
      <c r="BA21" s="29">
        <v>51</v>
      </c>
      <c r="BB21" s="29">
        <v>52</v>
      </c>
    </row>
    <row r="22" spans="2:54" ht="19.5" customHeight="1">
      <c r="B22" s="28">
        <v>1</v>
      </c>
      <c r="C22" s="61" t="s">
        <v>95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 t="s">
        <v>16</v>
      </c>
      <c r="S22" s="61" t="s">
        <v>95</v>
      </c>
      <c r="T22" s="61" t="s">
        <v>112</v>
      </c>
      <c r="U22" s="61" t="s">
        <v>112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 t="s">
        <v>113</v>
      </c>
      <c r="AS22" s="62" t="s">
        <v>17</v>
      </c>
      <c r="AT22" s="61" t="s">
        <v>17</v>
      </c>
      <c r="AU22" s="61" t="s">
        <v>17</v>
      </c>
      <c r="AV22" s="61" t="s">
        <v>17</v>
      </c>
      <c r="AW22" s="61" t="s">
        <v>17</v>
      </c>
      <c r="AX22" s="61" t="s">
        <v>17</v>
      </c>
      <c r="AY22" s="61" t="s">
        <v>17</v>
      </c>
      <c r="AZ22" s="61" t="s">
        <v>17</v>
      </c>
      <c r="BA22" s="61" t="s">
        <v>17</v>
      </c>
      <c r="BB22" s="63" t="s">
        <v>17</v>
      </c>
    </row>
    <row r="23" spans="2:54" ht="19.5" customHeight="1">
      <c r="B23" s="28">
        <v>2</v>
      </c>
      <c r="C23" s="61" t="s">
        <v>18</v>
      </c>
      <c r="D23" s="61" t="s">
        <v>18</v>
      </c>
      <c r="E23" s="61" t="s">
        <v>18</v>
      </c>
      <c r="F23" s="61" t="s">
        <v>19</v>
      </c>
      <c r="G23" s="61" t="s">
        <v>19</v>
      </c>
      <c r="H23" s="61" t="s">
        <v>19</v>
      </c>
      <c r="I23" s="61" t="s">
        <v>19</v>
      </c>
      <c r="J23" s="61" t="s">
        <v>19</v>
      </c>
      <c r="K23" s="61" t="s">
        <v>19</v>
      </c>
      <c r="L23" s="61" t="s">
        <v>19</v>
      </c>
      <c r="M23" s="61" t="s">
        <v>19</v>
      </c>
      <c r="N23" s="61" t="s">
        <v>19</v>
      </c>
      <c r="O23" s="61" t="s">
        <v>19</v>
      </c>
      <c r="P23" s="61" t="s">
        <v>19</v>
      </c>
      <c r="Q23" s="61" t="s">
        <v>19</v>
      </c>
      <c r="R23" s="64" t="s">
        <v>127</v>
      </c>
      <c r="S23" s="64" t="s">
        <v>127</v>
      </c>
      <c r="T23" s="65"/>
      <c r="U23" s="66"/>
      <c r="V23" s="66"/>
      <c r="W23" s="67"/>
      <c r="X23" s="67"/>
      <c r="Y23" s="67"/>
      <c r="Z23" s="67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9"/>
    </row>
    <row r="24" spans="2:53" ht="19.5" customHeight="1">
      <c r="B24" s="633" t="s">
        <v>204</v>
      </c>
      <c r="C24" s="633"/>
      <c r="D24" s="633"/>
      <c r="E24" s="633"/>
      <c r="F24" s="633"/>
      <c r="G24" s="633"/>
      <c r="H24" s="633"/>
      <c r="I24" s="633"/>
      <c r="J24" s="633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12"/>
      <c r="AX24" s="12"/>
      <c r="AY24" s="12"/>
      <c r="AZ24" s="12"/>
      <c r="BA24" s="12"/>
    </row>
    <row r="25" spans="2:54" ht="19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 t="s">
        <v>23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2:54" s="6" customFormat="1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2"/>
      <c r="AX26" s="12"/>
      <c r="AY26" s="12"/>
      <c r="AZ26" s="12"/>
      <c r="BA26" s="12"/>
      <c r="BB26" s="1"/>
    </row>
    <row r="27" spans="2:54" s="6" customFormat="1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2"/>
      <c r="AX27" s="12"/>
      <c r="AY27" s="12"/>
      <c r="AZ27" s="12"/>
      <c r="BA27" s="12"/>
      <c r="BB27" s="1"/>
    </row>
    <row r="28" spans="49:53" ht="15.75">
      <c r="AW28" s="12"/>
      <c r="AX28" s="12"/>
      <c r="AY28" s="12"/>
      <c r="AZ28" s="12"/>
      <c r="BA28" s="12"/>
    </row>
    <row r="29" spans="2:54" ht="21.75" customHeight="1">
      <c r="B29" s="22" t="s">
        <v>179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24"/>
      <c r="AZ29" s="24"/>
      <c r="BA29" s="24"/>
      <c r="BB29" s="25"/>
    </row>
    <row r="30" spans="2:54" ht="21.7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2"/>
    </row>
    <row r="31" spans="2:54" ht="22.5" customHeight="1">
      <c r="B31" s="604" t="s">
        <v>3</v>
      </c>
      <c r="C31" s="588"/>
      <c r="D31" s="605" t="s">
        <v>20</v>
      </c>
      <c r="E31" s="526"/>
      <c r="F31" s="526"/>
      <c r="G31" s="588"/>
      <c r="H31" s="525" t="s">
        <v>96</v>
      </c>
      <c r="I31" s="526"/>
      <c r="J31" s="588"/>
      <c r="K31" s="525" t="s">
        <v>21</v>
      </c>
      <c r="L31" s="606"/>
      <c r="M31" s="605" t="s">
        <v>22</v>
      </c>
      <c r="N31" s="611"/>
      <c r="O31" s="525" t="s">
        <v>205</v>
      </c>
      <c r="P31" s="526"/>
      <c r="Q31" s="588"/>
      <c r="R31" s="525" t="s">
        <v>224</v>
      </c>
      <c r="S31" s="600"/>
      <c r="T31" s="561"/>
      <c r="U31" s="525" t="s">
        <v>29</v>
      </c>
      <c r="V31" s="526"/>
      <c r="W31" s="588"/>
      <c r="X31" s="525" t="s">
        <v>25</v>
      </c>
      <c r="Y31" s="526"/>
      <c r="Z31" s="588"/>
      <c r="AA31" s="15"/>
      <c r="AB31" s="574" t="s">
        <v>26</v>
      </c>
      <c r="AC31" s="575"/>
      <c r="AD31" s="575"/>
      <c r="AE31" s="575"/>
      <c r="AF31" s="575"/>
      <c r="AG31" s="525" t="s">
        <v>111</v>
      </c>
      <c r="AH31" s="571"/>
      <c r="AI31" s="527"/>
      <c r="AJ31" s="525" t="s">
        <v>27</v>
      </c>
      <c r="AK31" s="526"/>
      <c r="AL31" s="527"/>
      <c r="AM31" s="17"/>
      <c r="AN31" s="536" t="s">
        <v>180</v>
      </c>
      <c r="AO31" s="537"/>
      <c r="AP31" s="538"/>
      <c r="AQ31" s="531" t="s">
        <v>227</v>
      </c>
      <c r="AR31" s="523"/>
      <c r="AS31" s="523"/>
      <c r="AT31" s="523"/>
      <c r="AU31" s="523"/>
      <c r="AV31" s="523"/>
      <c r="AW31" s="523"/>
      <c r="AX31" s="523"/>
      <c r="AY31" s="523" t="s">
        <v>111</v>
      </c>
      <c r="AZ31" s="523"/>
      <c r="BA31" s="523"/>
      <c r="BB31" s="524"/>
    </row>
    <row r="32" spans="2:54" ht="15.75" customHeight="1">
      <c r="B32" s="589"/>
      <c r="C32" s="591"/>
      <c r="D32" s="589"/>
      <c r="E32" s="590"/>
      <c r="F32" s="590"/>
      <c r="G32" s="591"/>
      <c r="H32" s="589"/>
      <c r="I32" s="590"/>
      <c r="J32" s="591"/>
      <c r="K32" s="607"/>
      <c r="L32" s="608"/>
      <c r="M32" s="612"/>
      <c r="N32" s="613"/>
      <c r="O32" s="589"/>
      <c r="P32" s="590"/>
      <c r="Q32" s="591"/>
      <c r="R32" s="601"/>
      <c r="S32" s="602"/>
      <c r="T32" s="603"/>
      <c r="U32" s="589"/>
      <c r="V32" s="590"/>
      <c r="W32" s="591"/>
      <c r="X32" s="589"/>
      <c r="Y32" s="590"/>
      <c r="Z32" s="591"/>
      <c r="AA32" s="15"/>
      <c r="AB32" s="575"/>
      <c r="AC32" s="575"/>
      <c r="AD32" s="575"/>
      <c r="AE32" s="575"/>
      <c r="AF32" s="575"/>
      <c r="AG32" s="572"/>
      <c r="AH32" s="573"/>
      <c r="AI32" s="530"/>
      <c r="AJ32" s="528"/>
      <c r="AK32" s="529"/>
      <c r="AL32" s="530"/>
      <c r="AM32" s="18"/>
      <c r="AN32" s="539"/>
      <c r="AO32" s="540"/>
      <c r="AP32" s="541"/>
      <c r="AQ32" s="531"/>
      <c r="AR32" s="523"/>
      <c r="AS32" s="523"/>
      <c r="AT32" s="523"/>
      <c r="AU32" s="523"/>
      <c r="AV32" s="523"/>
      <c r="AW32" s="523"/>
      <c r="AX32" s="523"/>
      <c r="AY32" s="523"/>
      <c r="AZ32" s="523"/>
      <c r="BA32" s="523"/>
      <c r="BB32" s="524"/>
    </row>
    <row r="33" spans="2:54" ht="40.5" customHeight="1">
      <c r="B33" s="528"/>
      <c r="C33" s="592"/>
      <c r="D33" s="528"/>
      <c r="E33" s="529"/>
      <c r="F33" s="529"/>
      <c r="G33" s="592"/>
      <c r="H33" s="528"/>
      <c r="I33" s="529"/>
      <c r="J33" s="592"/>
      <c r="K33" s="609"/>
      <c r="L33" s="610"/>
      <c r="M33" s="614"/>
      <c r="N33" s="615"/>
      <c r="O33" s="528"/>
      <c r="P33" s="529"/>
      <c r="Q33" s="592"/>
      <c r="R33" s="562"/>
      <c r="S33" s="563"/>
      <c r="T33" s="564"/>
      <c r="U33" s="528"/>
      <c r="V33" s="529"/>
      <c r="W33" s="592"/>
      <c r="X33" s="528"/>
      <c r="Y33" s="529"/>
      <c r="Z33" s="592"/>
      <c r="AA33" s="15"/>
      <c r="AB33" s="583" t="s">
        <v>28</v>
      </c>
      <c r="AC33" s="583"/>
      <c r="AD33" s="583"/>
      <c r="AE33" s="583"/>
      <c r="AF33" s="583"/>
      <c r="AG33" s="551">
        <v>3</v>
      </c>
      <c r="AH33" s="551"/>
      <c r="AI33" s="551"/>
      <c r="AJ33" s="551">
        <v>3</v>
      </c>
      <c r="AK33" s="551"/>
      <c r="AL33" s="551"/>
      <c r="AM33" s="18"/>
      <c r="AN33" s="539"/>
      <c r="AO33" s="540"/>
      <c r="AP33" s="541"/>
      <c r="AQ33" s="531"/>
      <c r="AR33" s="523"/>
      <c r="AS33" s="523"/>
      <c r="AT33" s="523"/>
      <c r="AU33" s="523"/>
      <c r="AV33" s="523"/>
      <c r="AW33" s="523"/>
      <c r="AX33" s="523"/>
      <c r="AY33" s="523"/>
      <c r="AZ33" s="523"/>
      <c r="BA33" s="523"/>
      <c r="BB33" s="524"/>
    </row>
    <row r="34" spans="2:54" ht="39" customHeight="1">
      <c r="B34" s="580">
        <v>1</v>
      </c>
      <c r="C34" s="582"/>
      <c r="D34" s="580">
        <v>36</v>
      </c>
      <c r="E34" s="581"/>
      <c r="F34" s="581"/>
      <c r="G34" s="582"/>
      <c r="H34" s="580">
        <v>2</v>
      </c>
      <c r="I34" s="581"/>
      <c r="J34" s="582"/>
      <c r="K34" s="580">
        <v>2</v>
      </c>
      <c r="L34" s="582"/>
      <c r="M34" s="616"/>
      <c r="N34" s="617"/>
      <c r="O34" s="580"/>
      <c r="P34" s="581"/>
      <c r="Q34" s="582"/>
      <c r="R34" s="596"/>
      <c r="S34" s="597"/>
      <c r="T34" s="598"/>
      <c r="U34" s="580">
        <v>12</v>
      </c>
      <c r="V34" s="581"/>
      <c r="W34" s="582"/>
      <c r="X34" s="580">
        <v>52</v>
      </c>
      <c r="Y34" s="581"/>
      <c r="Z34" s="582"/>
      <c r="AA34" s="15"/>
      <c r="AB34" s="584"/>
      <c r="AC34" s="584"/>
      <c r="AD34" s="584"/>
      <c r="AE34" s="584"/>
      <c r="AF34" s="584"/>
      <c r="AG34" s="552"/>
      <c r="AH34" s="552"/>
      <c r="AI34" s="552"/>
      <c r="AJ34" s="552"/>
      <c r="AK34" s="552"/>
      <c r="AL34" s="552"/>
      <c r="AM34" s="18"/>
      <c r="AN34" s="542"/>
      <c r="AO34" s="543"/>
      <c r="AP34" s="544"/>
      <c r="AQ34" s="532"/>
      <c r="AR34" s="533"/>
      <c r="AS34" s="533"/>
      <c r="AT34" s="533"/>
      <c r="AU34" s="533"/>
      <c r="AV34" s="533"/>
      <c r="AW34" s="533"/>
      <c r="AX34" s="533"/>
      <c r="AY34" s="523"/>
      <c r="AZ34" s="523"/>
      <c r="BA34" s="523"/>
      <c r="BB34" s="524"/>
    </row>
    <row r="35" spans="2:54" ht="27" customHeight="1">
      <c r="B35" s="593">
        <v>2</v>
      </c>
      <c r="C35" s="595"/>
      <c r="D35" s="593"/>
      <c r="E35" s="594"/>
      <c r="F35" s="594"/>
      <c r="G35" s="595"/>
      <c r="H35" s="593"/>
      <c r="I35" s="594"/>
      <c r="J35" s="595"/>
      <c r="K35" s="580"/>
      <c r="L35" s="582"/>
      <c r="M35" s="580">
        <v>3</v>
      </c>
      <c r="N35" s="582"/>
      <c r="O35" s="580">
        <v>12</v>
      </c>
      <c r="P35" s="581"/>
      <c r="Q35" s="582"/>
      <c r="R35" s="596">
        <v>2</v>
      </c>
      <c r="S35" s="597"/>
      <c r="T35" s="598"/>
      <c r="U35" s="580"/>
      <c r="V35" s="581"/>
      <c r="W35" s="582"/>
      <c r="X35" s="593">
        <v>17</v>
      </c>
      <c r="Y35" s="594"/>
      <c r="Z35" s="595"/>
      <c r="AA35" s="15"/>
      <c r="AB35" s="576"/>
      <c r="AC35" s="577"/>
      <c r="AD35" s="577"/>
      <c r="AE35" s="577"/>
      <c r="AF35" s="577"/>
      <c r="AG35" s="578"/>
      <c r="AH35" s="579"/>
      <c r="AI35" s="579"/>
      <c r="AJ35" s="568"/>
      <c r="AK35" s="569"/>
      <c r="AL35" s="570"/>
      <c r="AM35" s="16"/>
      <c r="AN35" s="545">
        <v>1</v>
      </c>
      <c r="AO35" s="546"/>
      <c r="AP35" s="547"/>
      <c r="AQ35" s="555" t="s">
        <v>181</v>
      </c>
      <c r="AR35" s="555"/>
      <c r="AS35" s="555"/>
      <c r="AT35" s="555"/>
      <c r="AU35" s="555"/>
      <c r="AV35" s="555"/>
      <c r="AW35" s="555"/>
      <c r="AX35" s="555"/>
      <c r="AY35" s="559">
        <v>3</v>
      </c>
      <c r="AZ35" s="560"/>
      <c r="BA35" s="560"/>
      <c r="BB35" s="561"/>
    </row>
    <row r="36" spans="2:54" ht="34.5" customHeight="1">
      <c r="B36" s="586" t="s">
        <v>30</v>
      </c>
      <c r="C36" s="587"/>
      <c r="D36" s="586">
        <v>36</v>
      </c>
      <c r="E36" s="587"/>
      <c r="F36" s="587"/>
      <c r="G36" s="587"/>
      <c r="H36" s="586">
        <v>2</v>
      </c>
      <c r="I36" s="587"/>
      <c r="J36" s="587"/>
      <c r="K36" s="593">
        <v>2</v>
      </c>
      <c r="L36" s="599"/>
      <c r="M36" s="593">
        <v>3</v>
      </c>
      <c r="N36" s="595"/>
      <c r="O36" s="586">
        <v>12</v>
      </c>
      <c r="P36" s="587"/>
      <c r="Q36" s="587"/>
      <c r="R36" s="555">
        <v>2</v>
      </c>
      <c r="S36" s="556"/>
      <c r="T36" s="556"/>
      <c r="U36" s="586">
        <v>12</v>
      </c>
      <c r="V36" s="587"/>
      <c r="W36" s="587"/>
      <c r="X36" s="586">
        <v>69</v>
      </c>
      <c r="Y36" s="587"/>
      <c r="Z36" s="587"/>
      <c r="AA36" s="15"/>
      <c r="AB36" s="577"/>
      <c r="AC36" s="577"/>
      <c r="AD36" s="577"/>
      <c r="AE36" s="577"/>
      <c r="AF36" s="577"/>
      <c r="AG36" s="579"/>
      <c r="AH36" s="579"/>
      <c r="AI36" s="579"/>
      <c r="AJ36" s="569"/>
      <c r="AK36" s="569"/>
      <c r="AL36" s="570"/>
      <c r="AM36" s="19"/>
      <c r="AN36" s="548"/>
      <c r="AO36" s="549"/>
      <c r="AP36" s="550"/>
      <c r="AQ36" s="558"/>
      <c r="AR36" s="558"/>
      <c r="AS36" s="558"/>
      <c r="AT36" s="558"/>
      <c r="AU36" s="558"/>
      <c r="AV36" s="558"/>
      <c r="AW36" s="558"/>
      <c r="AX36" s="558"/>
      <c r="AY36" s="562"/>
      <c r="AZ36" s="563"/>
      <c r="BA36" s="563"/>
      <c r="BB36" s="564"/>
    </row>
    <row r="37" spans="2:54" ht="19.5" customHeight="1">
      <c r="B37" s="567"/>
      <c r="C37" s="566"/>
      <c r="D37" s="553"/>
      <c r="E37" s="554"/>
      <c r="F37" s="554"/>
      <c r="G37" s="554"/>
      <c r="H37" s="567"/>
      <c r="I37" s="566"/>
      <c r="J37" s="566"/>
      <c r="K37" s="567"/>
      <c r="L37" s="566"/>
      <c r="M37" s="566"/>
      <c r="N37" s="566"/>
      <c r="O37" s="553"/>
      <c r="P37" s="554"/>
      <c r="Q37" s="554"/>
      <c r="R37" s="534"/>
      <c r="S37" s="585"/>
      <c r="T37" s="585"/>
      <c r="U37" s="565"/>
      <c r="V37" s="566"/>
      <c r="W37" s="566"/>
      <c r="X37" s="565"/>
      <c r="Y37" s="566"/>
      <c r="Z37" s="566"/>
      <c r="AA37" s="15"/>
      <c r="AM37" s="16"/>
      <c r="AN37" s="535"/>
      <c r="AO37" s="535"/>
      <c r="AP37" s="535"/>
      <c r="AQ37" s="534"/>
      <c r="AR37" s="534"/>
      <c r="AS37" s="534"/>
      <c r="AT37" s="534"/>
      <c r="AU37" s="534"/>
      <c r="AV37" s="534"/>
      <c r="AW37" s="534"/>
      <c r="AX37" s="534"/>
      <c r="AY37" s="534"/>
      <c r="AZ37" s="534"/>
      <c r="BA37" s="534"/>
      <c r="BB37" s="557"/>
    </row>
    <row r="38" spans="2:54" ht="21.75" customHeight="1">
      <c r="B38" s="567"/>
      <c r="C38" s="566"/>
      <c r="D38" s="553"/>
      <c r="E38" s="554"/>
      <c r="F38" s="554"/>
      <c r="G38" s="554"/>
      <c r="H38" s="567"/>
      <c r="I38" s="566"/>
      <c r="J38" s="566"/>
      <c r="K38" s="565"/>
      <c r="L38" s="566"/>
      <c r="M38" s="566"/>
      <c r="N38" s="566"/>
      <c r="O38" s="553"/>
      <c r="P38" s="554"/>
      <c r="Q38" s="554"/>
      <c r="R38" s="534"/>
      <c r="S38" s="585"/>
      <c r="T38" s="585"/>
      <c r="U38" s="567"/>
      <c r="V38" s="566"/>
      <c r="W38" s="566"/>
      <c r="X38" s="565"/>
      <c r="Y38" s="566"/>
      <c r="Z38" s="566"/>
      <c r="AA38" s="15"/>
      <c r="AM38" s="16"/>
      <c r="AN38" s="535"/>
      <c r="AO38" s="535"/>
      <c r="AP38" s="535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34"/>
      <c r="BB38" s="557"/>
    </row>
  </sheetData>
  <sheetProtection selectLockedCells="1" selectUnlockedCells="1"/>
  <mergeCells count="109">
    <mergeCell ref="B6:P6"/>
    <mergeCell ref="Q10:AL10"/>
    <mergeCell ref="AP13:BB13"/>
    <mergeCell ref="AO11:BB11"/>
    <mergeCell ref="AO10:BB10"/>
    <mergeCell ref="Q8:AN8"/>
    <mergeCell ref="B8:P8"/>
    <mergeCell ref="B9:P9"/>
    <mergeCell ref="Q9:AM9"/>
    <mergeCell ref="B24:AV24"/>
    <mergeCell ref="AT20:AW20"/>
    <mergeCell ref="B17:BB17"/>
    <mergeCell ref="AX20:BB20"/>
    <mergeCell ref="Q11:AN12"/>
    <mergeCell ref="Q13:AN13"/>
    <mergeCell ref="O20:S20"/>
    <mergeCell ref="B20:B21"/>
    <mergeCell ref="AP20:AS20"/>
    <mergeCell ref="B3:P3"/>
    <mergeCell ref="AP2:BB4"/>
    <mergeCell ref="Q2:AO2"/>
    <mergeCell ref="B2:P2"/>
    <mergeCell ref="B4:P4"/>
    <mergeCell ref="Q4:AO4"/>
    <mergeCell ref="B37:C37"/>
    <mergeCell ref="AO5:BB9"/>
    <mergeCell ref="B5:P5"/>
    <mergeCell ref="G20:J20"/>
    <mergeCell ref="AK20:AO20"/>
    <mergeCell ref="Q15:AN15"/>
    <mergeCell ref="T20:X20"/>
    <mergeCell ref="Y20:AB20"/>
    <mergeCell ref="C20:F20"/>
    <mergeCell ref="AG20:AJ20"/>
    <mergeCell ref="M34:N34"/>
    <mergeCell ref="AC20:AF20"/>
    <mergeCell ref="K20:N20"/>
    <mergeCell ref="Q14:AN14"/>
    <mergeCell ref="B38:C38"/>
    <mergeCell ref="X31:Z33"/>
    <mergeCell ref="H34:J34"/>
    <mergeCell ref="H35:J35"/>
    <mergeCell ref="O35:Q35"/>
    <mergeCell ref="U34:W34"/>
    <mergeCell ref="O36:Q36"/>
    <mergeCell ref="B31:C33"/>
    <mergeCell ref="D31:G33"/>
    <mergeCell ref="H31:J33"/>
    <mergeCell ref="K37:N37"/>
    <mergeCell ref="B36:C36"/>
    <mergeCell ref="B35:C35"/>
    <mergeCell ref="B34:C34"/>
    <mergeCell ref="K31:L33"/>
    <mergeCell ref="M31:N33"/>
    <mergeCell ref="O37:Q37"/>
    <mergeCell ref="M36:N36"/>
    <mergeCell ref="H37:J37"/>
    <mergeCell ref="K34:L34"/>
    <mergeCell ref="O31:Q33"/>
    <mergeCell ref="R38:T38"/>
    <mergeCell ref="H38:J38"/>
    <mergeCell ref="H36:J36"/>
    <mergeCell ref="R31:T33"/>
    <mergeCell ref="R35:T35"/>
    <mergeCell ref="D37:G37"/>
    <mergeCell ref="D36:G36"/>
    <mergeCell ref="D34:G34"/>
    <mergeCell ref="D35:G35"/>
    <mergeCell ref="K35:L35"/>
    <mergeCell ref="K36:L36"/>
    <mergeCell ref="M35:N35"/>
    <mergeCell ref="R37:T37"/>
    <mergeCell ref="U36:W36"/>
    <mergeCell ref="U31:W33"/>
    <mergeCell ref="X34:Z34"/>
    <mergeCell ref="X35:Z35"/>
    <mergeCell ref="X36:Z36"/>
    <mergeCell ref="X37:Z37"/>
    <mergeCell ref="R34:T34"/>
    <mergeCell ref="O34:Q34"/>
    <mergeCell ref="U38:W38"/>
    <mergeCell ref="AJ35:AL36"/>
    <mergeCell ref="AG31:AI32"/>
    <mergeCell ref="AB31:AF32"/>
    <mergeCell ref="AB35:AF36"/>
    <mergeCell ref="AG35:AI36"/>
    <mergeCell ref="U35:W35"/>
    <mergeCell ref="U37:W37"/>
    <mergeCell ref="AB33:AF34"/>
    <mergeCell ref="AG33:AI34"/>
    <mergeCell ref="D38:G38"/>
    <mergeCell ref="R36:T36"/>
    <mergeCell ref="AY37:BB37"/>
    <mergeCell ref="AY38:BB38"/>
    <mergeCell ref="AQ35:AX36"/>
    <mergeCell ref="AY35:BB36"/>
    <mergeCell ref="O38:Q38"/>
    <mergeCell ref="K38:N38"/>
    <mergeCell ref="X38:Z38"/>
    <mergeCell ref="AN37:AP37"/>
    <mergeCell ref="AY31:BB34"/>
    <mergeCell ref="AJ31:AL32"/>
    <mergeCell ref="AQ31:AX34"/>
    <mergeCell ref="AQ38:AX38"/>
    <mergeCell ref="AQ37:AX37"/>
    <mergeCell ref="AN38:AP38"/>
    <mergeCell ref="AN31:AP34"/>
    <mergeCell ref="AN35:AP36"/>
    <mergeCell ref="AJ33:AL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tabSelected="1" view="pageBreakPreview" zoomScaleSheetLayoutView="100" zoomScalePageLayoutView="0" workbookViewId="0" topLeftCell="A1">
      <selection activeCell="C4" sqref="C4:C7"/>
    </sheetView>
  </sheetViews>
  <sheetFormatPr defaultColWidth="9.00390625" defaultRowHeight="12.75"/>
  <cols>
    <col min="1" max="1" width="8.375" style="168" customWidth="1"/>
    <col min="2" max="2" width="47.875" style="168" customWidth="1"/>
    <col min="3" max="6" width="9.125" style="168" customWidth="1"/>
    <col min="7" max="7" width="10.00390625" style="168" customWidth="1"/>
    <col min="8" max="13" width="9.125" style="168" customWidth="1"/>
    <col min="14" max="14" width="9.625" style="168" customWidth="1"/>
    <col min="15" max="15" width="6.375" style="168" customWidth="1"/>
    <col min="16" max="16" width="6.375" style="168" hidden="1" customWidth="1"/>
    <col min="17" max="17" width="6.75390625" style="168" customWidth="1"/>
    <col min="18" max="18" width="9.125" style="0" hidden="1" customWidth="1"/>
    <col min="19" max="35" width="0" style="0" hidden="1" customWidth="1"/>
  </cols>
  <sheetData>
    <row r="1" spans="1:17" ht="15.75">
      <c r="A1" s="689" t="s">
        <v>257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90" t="s">
        <v>32</v>
      </c>
      <c r="O1" s="690"/>
      <c r="P1" s="690"/>
      <c r="Q1" s="690"/>
    </row>
    <row r="2" spans="1:17" ht="15.75" customHeight="1">
      <c r="A2" s="691" t="s">
        <v>33</v>
      </c>
      <c r="B2" s="692" t="s">
        <v>66</v>
      </c>
      <c r="C2" s="693" t="s">
        <v>116</v>
      </c>
      <c r="D2" s="694"/>
      <c r="E2" s="695"/>
      <c r="F2" s="696"/>
      <c r="G2" s="668" t="s">
        <v>34</v>
      </c>
      <c r="H2" s="667" t="s">
        <v>35</v>
      </c>
      <c r="I2" s="667"/>
      <c r="J2" s="667"/>
      <c r="K2" s="667"/>
      <c r="L2" s="667"/>
      <c r="M2" s="667"/>
      <c r="N2" s="667" t="s">
        <v>36</v>
      </c>
      <c r="O2" s="667"/>
      <c r="P2" s="667"/>
      <c r="Q2" s="667"/>
    </row>
    <row r="3" spans="1:17" ht="37.5" customHeight="1">
      <c r="A3" s="691"/>
      <c r="B3" s="692"/>
      <c r="C3" s="697"/>
      <c r="D3" s="698"/>
      <c r="E3" s="699"/>
      <c r="F3" s="700"/>
      <c r="G3" s="668"/>
      <c r="H3" s="668" t="s">
        <v>37</v>
      </c>
      <c r="I3" s="706" t="s">
        <v>38</v>
      </c>
      <c r="J3" s="706"/>
      <c r="K3" s="706"/>
      <c r="L3" s="706"/>
      <c r="M3" s="668" t="s">
        <v>39</v>
      </c>
      <c r="N3" s="667"/>
      <c r="O3" s="667"/>
      <c r="P3" s="667"/>
      <c r="Q3" s="667"/>
    </row>
    <row r="4" spans="1:17" ht="15.75">
      <c r="A4" s="691"/>
      <c r="B4" s="692"/>
      <c r="C4" s="668" t="s">
        <v>40</v>
      </c>
      <c r="D4" s="668" t="s">
        <v>41</v>
      </c>
      <c r="E4" s="701" t="s">
        <v>63</v>
      </c>
      <c r="F4" s="702"/>
      <c r="G4" s="668"/>
      <c r="H4" s="668"/>
      <c r="I4" s="668" t="s">
        <v>30</v>
      </c>
      <c r="J4" s="668" t="s">
        <v>42</v>
      </c>
      <c r="K4" s="668" t="s">
        <v>43</v>
      </c>
      <c r="L4" s="668" t="s">
        <v>44</v>
      </c>
      <c r="M4" s="668"/>
      <c r="N4" s="703" t="s">
        <v>45</v>
      </c>
      <c r="O4" s="704"/>
      <c r="P4" s="705"/>
      <c r="Q4" s="75" t="s">
        <v>98</v>
      </c>
    </row>
    <row r="5" spans="1:17" ht="15.75">
      <c r="A5" s="691"/>
      <c r="B5" s="692"/>
      <c r="C5" s="668"/>
      <c r="D5" s="668"/>
      <c r="E5" s="669" t="s">
        <v>64</v>
      </c>
      <c r="F5" s="669" t="s">
        <v>65</v>
      </c>
      <c r="G5" s="668"/>
      <c r="H5" s="668"/>
      <c r="I5" s="668"/>
      <c r="J5" s="668"/>
      <c r="K5" s="668"/>
      <c r="L5" s="668"/>
      <c r="M5" s="668"/>
      <c r="N5" s="30">
        <v>1</v>
      </c>
      <c r="O5" s="30">
        <v>2</v>
      </c>
      <c r="P5" s="30"/>
      <c r="Q5" s="30">
        <v>3</v>
      </c>
    </row>
    <row r="6" spans="1:17" ht="29.25" customHeight="1">
      <c r="A6" s="691"/>
      <c r="B6" s="692"/>
      <c r="C6" s="668"/>
      <c r="D6" s="668"/>
      <c r="E6" s="670"/>
      <c r="F6" s="670"/>
      <c r="G6" s="668"/>
      <c r="H6" s="668"/>
      <c r="I6" s="668"/>
      <c r="J6" s="668"/>
      <c r="K6" s="668"/>
      <c r="L6" s="668"/>
      <c r="M6" s="668"/>
      <c r="N6" s="701" t="s">
        <v>119</v>
      </c>
      <c r="O6" s="728"/>
      <c r="P6" s="728"/>
      <c r="Q6" s="728"/>
    </row>
    <row r="7" spans="1:17" ht="15.75">
      <c r="A7" s="691"/>
      <c r="B7" s="692"/>
      <c r="C7" s="668"/>
      <c r="D7" s="668"/>
      <c r="E7" s="671"/>
      <c r="F7" s="671"/>
      <c r="G7" s="668"/>
      <c r="H7" s="668"/>
      <c r="I7" s="668"/>
      <c r="J7" s="668"/>
      <c r="K7" s="668"/>
      <c r="L7" s="668"/>
      <c r="M7" s="668"/>
      <c r="N7" s="31"/>
      <c r="O7" s="31"/>
      <c r="P7" s="31"/>
      <c r="Q7" s="31"/>
    </row>
    <row r="8" spans="1:17" ht="16.5" thickBot="1">
      <c r="A8" s="44">
        <v>1</v>
      </c>
      <c r="B8" s="45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/>
      <c r="Q8" s="46">
        <v>16</v>
      </c>
    </row>
    <row r="9" spans="1:17" ht="16.5" thickBot="1">
      <c r="A9" s="724" t="s">
        <v>80</v>
      </c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6"/>
      <c r="Q9" s="727"/>
    </row>
    <row r="10" spans="1:17" ht="15.75">
      <c r="A10" s="716" t="s">
        <v>136</v>
      </c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</row>
    <row r="11" spans="1:17" ht="31.5" hidden="1">
      <c r="A11" s="50" t="s">
        <v>68</v>
      </c>
      <c r="B11" s="76" t="s">
        <v>67</v>
      </c>
      <c r="C11" s="35"/>
      <c r="D11" s="35"/>
      <c r="E11" s="35"/>
      <c r="F11" s="178"/>
      <c r="G11" s="77">
        <v>3</v>
      </c>
      <c r="H11" s="78">
        <f>G11*30</f>
        <v>90</v>
      </c>
      <c r="I11" s="35"/>
      <c r="J11" s="35"/>
      <c r="K11" s="35"/>
      <c r="L11" s="35"/>
      <c r="M11" s="35"/>
      <c r="N11" s="35"/>
      <c r="O11" s="35"/>
      <c r="P11" s="35"/>
      <c r="Q11" s="35"/>
    </row>
    <row r="12" spans="1:34" ht="30" customHeight="1">
      <c r="A12" s="433" t="s">
        <v>50</v>
      </c>
      <c r="B12" s="171" t="s">
        <v>104</v>
      </c>
      <c r="C12" s="434"/>
      <c r="D12" s="70"/>
      <c r="E12" s="70"/>
      <c r="F12" s="88"/>
      <c r="G12" s="104">
        <v>3.5</v>
      </c>
      <c r="H12" s="90">
        <f>H13+H14</f>
        <v>105</v>
      </c>
      <c r="I12" s="91"/>
      <c r="J12" s="91"/>
      <c r="K12" s="91"/>
      <c r="L12" s="91"/>
      <c r="M12" s="92"/>
      <c r="N12" s="373"/>
      <c r="O12" s="435"/>
      <c r="P12" s="436"/>
      <c r="Q12" s="437"/>
      <c r="AG12" t="b">
        <f aca="true" t="shared" si="0" ref="AG12:AH14">ISBLANK(N12)</f>
        <v>1</v>
      </c>
      <c r="AH12" t="b">
        <f t="shared" si="0"/>
        <v>1</v>
      </c>
    </row>
    <row r="13" spans="1:34" s="427" customFormat="1" ht="21" customHeight="1">
      <c r="A13" s="433"/>
      <c r="B13" s="164" t="s">
        <v>104</v>
      </c>
      <c r="C13" s="434"/>
      <c r="D13" s="70" t="s">
        <v>50</v>
      </c>
      <c r="E13" s="70"/>
      <c r="F13" s="88"/>
      <c r="G13" s="105">
        <v>1.5</v>
      </c>
      <c r="H13" s="106">
        <f>G13*30</f>
        <v>45</v>
      </c>
      <c r="I13" s="107">
        <v>4</v>
      </c>
      <c r="J13" s="107"/>
      <c r="K13" s="107"/>
      <c r="L13" s="107" t="s">
        <v>97</v>
      </c>
      <c r="M13" s="438">
        <f>H13-I13</f>
        <v>41</v>
      </c>
      <c r="N13" s="95" t="s">
        <v>97</v>
      </c>
      <c r="O13" s="435"/>
      <c r="P13" s="436"/>
      <c r="Q13" s="439"/>
      <c r="S13" s="427">
        <v>8</v>
      </c>
      <c r="T13" s="427">
        <v>4</v>
      </c>
      <c r="U13" s="427">
        <v>20</v>
      </c>
      <c r="V13" s="427">
        <v>10</v>
      </c>
      <c r="AF13" s="427" t="s">
        <v>156</v>
      </c>
      <c r="AG13" s="427" t="b">
        <f t="shared" si="0"/>
        <v>0</v>
      </c>
      <c r="AH13" s="427" t="b">
        <f t="shared" si="0"/>
        <v>1</v>
      </c>
    </row>
    <row r="14" spans="1:34" s="427" customFormat="1" ht="15.75" customHeight="1">
      <c r="A14" s="440"/>
      <c r="B14" s="165" t="s">
        <v>104</v>
      </c>
      <c r="C14" s="441">
        <v>2</v>
      </c>
      <c r="D14" s="72"/>
      <c r="E14" s="72"/>
      <c r="F14" s="87"/>
      <c r="G14" s="109">
        <v>2</v>
      </c>
      <c r="H14" s="110">
        <f>G14*30</f>
        <v>60</v>
      </c>
      <c r="I14" s="442">
        <v>4</v>
      </c>
      <c r="J14" s="443"/>
      <c r="K14" s="443"/>
      <c r="L14" s="443" t="s">
        <v>97</v>
      </c>
      <c r="M14" s="444">
        <f>H14-I14</f>
        <v>56</v>
      </c>
      <c r="N14" s="99"/>
      <c r="O14" s="95" t="s">
        <v>97</v>
      </c>
      <c r="P14" s="95"/>
      <c r="Q14" s="445"/>
      <c r="AF14" s="427" t="s">
        <v>156</v>
      </c>
      <c r="AG14" s="427" t="b">
        <f t="shared" si="0"/>
        <v>1</v>
      </c>
      <c r="AH14" s="427" t="b">
        <f t="shared" si="0"/>
        <v>0</v>
      </c>
    </row>
    <row r="15" spans="1:34" s="427" customFormat="1" ht="15.75">
      <c r="A15" s="72" t="s">
        <v>82</v>
      </c>
      <c r="B15" s="79" t="s">
        <v>198</v>
      </c>
      <c r="C15" s="54"/>
      <c r="D15" s="54">
        <v>1</v>
      </c>
      <c r="E15" s="54"/>
      <c r="F15" s="44"/>
      <c r="G15" s="372">
        <v>3</v>
      </c>
      <c r="H15" s="54">
        <f>G15*30</f>
        <v>90</v>
      </c>
      <c r="I15" s="54">
        <v>4</v>
      </c>
      <c r="J15" s="54" t="s">
        <v>97</v>
      </c>
      <c r="K15" s="54"/>
      <c r="L15" s="54"/>
      <c r="M15" s="54">
        <f>H15-I15</f>
        <v>86</v>
      </c>
      <c r="N15" s="55" t="s">
        <v>97</v>
      </c>
      <c r="O15" s="365"/>
      <c r="P15" s="365"/>
      <c r="Q15" s="365"/>
      <c r="AF15" s="427" t="s">
        <v>155</v>
      </c>
      <c r="AG15" s="427" t="b">
        <f aca="true" t="shared" si="1" ref="AG15:AH18">ISBLANK(N15)</f>
        <v>0</v>
      </c>
      <c r="AH15" s="427" t="b">
        <f t="shared" si="1"/>
        <v>1</v>
      </c>
    </row>
    <row r="16" spans="1:34" s="427" customFormat="1" ht="16.5" thickBot="1">
      <c r="A16" s="50" t="s">
        <v>83</v>
      </c>
      <c r="B16" s="76" t="s">
        <v>62</v>
      </c>
      <c r="C16" s="71">
        <v>1</v>
      </c>
      <c r="D16" s="71"/>
      <c r="E16" s="71"/>
      <c r="F16" s="33"/>
      <c r="G16" s="306">
        <v>3</v>
      </c>
      <c r="H16" s="446">
        <v>90</v>
      </c>
      <c r="I16" s="71">
        <v>4</v>
      </c>
      <c r="J16" s="71" t="s">
        <v>97</v>
      </c>
      <c r="K16" s="71"/>
      <c r="L16" s="71"/>
      <c r="M16" s="71">
        <v>86</v>
      </c>
      <c r="N16" s="50" t="s">
        <v>97</v>
      </c>
      <c r="O16" s="447"/>
      <c r="P16" s="447"/>
      <c r="Q16" s="447"/>
      <c r="AG16" s="427" t="b">
        <f t="shared" si="1"/>
        <v>0</v>
      </c>
      <c r="AH16" s="427" t="b">
        <f t="shared" si="1"/>
        <v>1</v>
      </c>
    </row>
    <row r="17" spans="1:34" ht="16.5" customHeight="1" hidden="1">
      <c r="A17" s="50"/>
      <c r="B17" s="39"/>
      <c r="C17" s="71"/>
      <c r="D17" s="71"/>
      <c r="E17" s="71"/>
      <c r="F17" s="33"/>
      <c r="G17" s="80"/>
      <c r="H17" s="71"/>
      <c r="I17" s="71"/>
      <c r="J17" s="71"/>
      <c r="K17" s="71"/>
      <c r="L17" s="71"/>
      <c r="M17" s="71"/>
      <c r="N17" s="71"/>
      <c r="O17" s="447"/>
      <c r="P17" s="447"/>
      <c r="Q17" s="447"/>
      <c r="AF17" t="s">
        <v>130</v>
      </c>
      <c r="AG17" t="b">
        <f t="shared" si="1"/>
        <v>1</v>
      </c>
      <c r="AH17" t="b">
        <f t="shared" si="1"/>
        <v>1</v>
      </c>
    </row>
    <row r="18" spans="1:34" ht="30.75" customHeight="1" hidden="1" thickBot="1">
      <c r="A18" s="72"/>
      <c r="B18" s="36"/>
      <c r="C18" s="71"/>
      <c r="D18" s="71"/>
      <c r="E18" s="71"/>
      <c r="F18" s="32"/>
      <c r="G18" s="80"/>
      <c r="H18" s="71"/>
      <c r="I18" s="71"/>
      <c r="J18" s="71"/>
      <c r="K18" s="71"/>
      <c r="L18" s="71"/>
      <c r="M18" s="71"/>
      <c r="N18" s="71"/>
      <c r="O18" s="447"/>
      <c r="P18" s="447"/>
      <c r="Q18" s="447"/>
      <c r="AF18" t="s">
        <v>130</v>
      </c>
      <c r="AG18" t="b">
        <f t="shared" si="1"/>
        <v>1</v>
      </c>
      <c r="AH18" t="b">
        <f t="shared" si="1"/>
        <v>1</v>
      </c>
    </row>
    <row r="19" spans="1:36" ht="19.5" customHeight="1" thickBot="1">
      <c r="A19" s="708" t="s">
        <v>99</v>
      </c>
      <c r="B19" s="709"/>
      <c r="C19" s="448"/>
      <c r="D19" s="74"/>
      <c r="E19" s="74"/>
      <c r="F19" s="85"/>
      <c r="G19" s="449">
        <f>G12+G15+G16</f>
        <v>9.5</v>
      </c>
      <c r="H19" s="450">
        <f>H12+H15+H16</f>
        <v>285</v>
      </c>
      <c r="I19" s="450">
        <f>I13+I14+I15+I16</f>
        <v>16</v>
      </c>
      <c r="J19" s="74">
        <v>8</v>
      </c>
      <c r="K19" s="74">
        <f>SUM(K11,K16)</f>
        <v>0</v>
      </c>
      <c r="L19" s="74">
        <v>8</v>
      </c>
      <c r="M19" s="74">
        <f>M13+M14+M15+M16</f>
        <v>269</v>
      </c>
      <c r="N19" s="100" t="s">
        <v>225</v>
      </c>
      <c r="O19" s="101" t="s">
        <v>97</v>
      </c>
      <c r="P19" s="451"/>
      <c r="Q19" s="452"/>
      <c r="AJ19">
        <v>28.5</v>
      </c>
    </row>
    <row r="20" spans="1:36" ht="16.5" thickBot="1">
      <c r="A20" s="710" t="s">
        <v>137</v>
      </c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2"/>
      <c r="P20" s="712"/>
      <c r="Q20" s="713"/>
      <c r="AJ20">
        <v>31.5</v>
      </c>
    </row>
    <row r="21" spans="1:17" s="517" customFormat="1" ht="31.5">
      <c r="A21" s="509" t="s">
        <v>50</v>
      </c>
      <c r="B21" s="510" t="s">
        <v>88</v>
      </c>
      <c r="C21" s="511">
        <v>1</v>
      </c>
      <c r="D21" s="511"/>
      <c r="E21" s="511"/>
      <c r="F21" s="512"/>
      <c r="G21" s="513">
        <v>4</v>
      </c>
      <c r="H21" s="174">
        <f aca="true" t="shared" si="2" ref="H21:H26">G21*30</f>
        <v>120</v>
      </c>
      <c r="I21" s="174">
        <v>12</v>
      </c>
      <c r="J21" s="174">
        <v>8</v>
      </c>
      <c r="K21" s="174">
        <v>4</v>
      </c>
      <c r="L21" s="174"/>
      <c r="M21" s="174">
        <f aca="true" t="shared" si="3" ref="M21:M26">H21-I21</f>
        <v>108</v>
      </c>
      <c r="N21" s="363" t="s">
        <v>102</v>
      </c>
      <c r="O21" s="515"/>
      <c r="P21" s="515"/>
      <c r="Q21" s="515"/>
    </row>
    <row r="22" spans="1:37" s="517" customFormat="1" ht="31.5">
      <c r="A22" s="70"/>
      <c r="B22" s="322" t="s">
        <v>89</v>
      </c>
      <c r="C22" s="174"/>
      <c r="D22" s="174"/>
      <c r="E22" s="174"/>
      <c r="F22" s="175">
        <v>2</v>
      </c>
      <c r="G22" s="176">
        <v>1</v>
      </c>
      <c r="H22" s="174">
        <f t="shared" si="2"/>
        <v>30</v>
      </c>
      <c r="I22" s="174">
        <v>12</v>
      </c>
      <c r="J22" s="71"/>
      <c r="K22" s="71"/>
      <c r="L22" s="71">
        <v>4</v>
      </c>
      <c r="M22" s="71">
        <f t="shared" si="3"/>
        <v>18</v>
      </c>
      <c r="N22" s="514"/>
      <c r="O22" s="516" t="s">
        <v>97</v>
      </c>
      <c r="P22" s="515"/>
      <c r="Q22" s="515"/>
      <c r="AK22" s="517">
        <v>4</v>
      </c>
    </row>
    <row r="23" spans="1:37" s="517" customFormat="1" ht="31.5">
      <c r="A23" s="50" t="s">
        <v>82</v>
      </c>
      <c r="B23" s="39" t="s">
        <v>153</v>
      </c>
      <c r="C23" s="71">
        <v>2</v>
      </c>
      <c r="D23" s="71"/>
      <c r="E23" s="71"/>
      <c r="F23" s="32"/>
      <c r="G23" s="306">
        <v>6.5</v>
      </c>
      <c r="H23" s="71">
        <f t="shared" si="2"/>
        <v>195</v>
      </c>
      <c r="I23" s="71">
        <v>10</v>
      </c>
      <c r="J23" s="71">
        <v>8</v>
      </c>
      <c r="K23" s="71">
        <v>2</v>
      </c>
      <c r="L23" s="71"/>
      <c r="M23" s="71">
        <f t="shared" si="3"/>
        <v>185</v>
      </c>
      <c r="N23" s="359"/>
      <c r="O23" s="366" t="s">
        <v>226</v>
      </c>
      <c r="P23" s="454"/>
      <c r="Q23" s="447"/>
      <c r="AF23" s="517" t="s">
        <v>155</v>
      </c>
      <c r="AG23" s="517" t="b">
        <f aca="true" t="shared" si="4" ref="AG23:AH26">ISBLANK(N23)</f>
        <v>1</v>
      </c>
      <c r="AH23" s="517" t="b">
        <f t="shared" si="4"/>
        <v>0</v>
      </c>
      <c r="AK23" s="517">
        <v>8</v>
      </c>
    </row>
    <row r="24" spans="1:37" s="517" customFormat="1" ht="31.5">
      <c r="A24" s="50" t="s">
        <v>83</v>
      </c>
      <c r="B24" s="39" t="s">
        <v>52</v>
      </c>
      <c r="C24" s="71"/>
      <c r="D24" s="71">
        <v>2</v>
      </c>
      <c r="E24" s="71"/>
      <c r="F24" s="33"/>
      <c r="G24" s="367">
        <v>3</v>
      </c>
      <c r="H24" s="71">
        <f t="shared" si="2"/>
        <v>90</v>
      </c>
      <c r="I24" s="71">
        <v>6</v>
      </c>
      <c r="J24" s="71">
        <v>4</v>
      </c>
      <c r="K24" s="71">
        <v>2</v>
      </c>
      <c r="L24" s="71"/>
      <c r="M24" s="71">
        <f t="shared" si="3"/>
        <v>84</v>
      </c>
      <c r="N24" s="50"/>
      <c r="O24" s="359" t="s">
        <v>100</v>
      </c>
      <c r="P24" s="359"/>
      <c r="Q24" s="455"/>
      <c r="AF24" s="517" t="s">
        <v>155</v>
      </c>
      <c r="AG24" s="517" t="b">
        <f t="shared" si="4"/>
        <v>1</v>
      </c>
      <c r="AH24" s="517" t="b">
        <f t="shared" si="4"/>
        <v>0</v>
      </c>
      <c r="AK24" s="517">
        <v>4</v>
      </c>
    </row>
    <row r="25" spans="1:37" s="517" customFormat="1" ht="69.75" customHeight="1">
      <c r="A25" s="50" t="s">
        <v>114</v>
      </c>
      <c r="B25" s="282" t="s">
        <v>154</v>
      </c>
      <c r="C25" s="71">
        <v>2</v>
      </c>
      <c r="D25" s="71"/>
      <c r="E25" s="71"/>
      <c r="F25" s="32"/>
      <c r="G25" s="367">
        <v>4.5</v>
      </c>
      <c r="H25" s="71">
        <f t="shared" si="2"/>
        <v>135</v>
      </c>
      <c r="I25" s="71">
        <v>12</v>
      </c>
      <c r="J25" s="71">
        <v>4</v>
      </c>
      <c r="K25" s="71">
        <v>4</v>
      </c>
      <c r="L25" s="71"/>
      <c r="M25" s="71">
        <f t="shared" si="3"/>
        <v>123</v>
      </c>
      <c r="N25" s="50"/>
      <c r="O25" s="359" t="s">
        <v>207</v>
      </c>
      <c r="P25" s="168"/>
      <c r="Q25" s="447"/>
      <c r="AF25" s="517" t="s">
        <v>155</v>
      </c>
      <c r="AG25" s="517" t="b">
        <f t="shared" si="4"/>
        <v>1</v>
      </c>
      <c r="AH25" s="517" t="b">
        <f t="shared" si="4"/>
        <v>0</v>
      </c>
      <c r="AK25" s="517">
        <v>4</v>
      </c>
    </row>
    <row r="26" spans="1:37" s="517" customFormat="1" ht="31.5">
      <c r="A26" s="70" t="s">
        <v>138</v>
      </c>
      <c r="B26" s="39" t="s">
        <v>120</v>
      </c>
      <c r="C26" s="174"/>
      <c r="D26" s="174">
        <v>2</v>
      </c>
      <c r="E26" s="174"/>
      <c r="F26" s="174"/>
      <c r="G26" s="362">
        <v>3</v>
      </c>
      <c r="H26" s="174">
        <f t="shared" si="2"/>
        <v>90</v>
      </c>
      <c r="I26" s="174">
        <v>6</v>
      </c>
      <c r="J26" s="174">
        <v>4</v>
      </c>
      <c r="K26" s="174">
        <v>2</v>
      </c>
      <c r="L26" s="174"/>
      <c r="M26" s="174">
        <f t="shared" si="3"/>
        <v>84</v>
      </c>
      <c r="N26" s="363"/>
      <c r="O26" s="363" t="s">
        <v>100</v>
      </c>
      <c r="P26" s="453"/>
      <c r="Q26" s="174"/>
      <c r="AF26" s="517" t="s">
        <v>155</v>
      </c>
      <c r="AG26" s="517" t="b">
        <f t="shared" si="4"/>
        <v>1</v>
      </c>
      <c r="AH26" s="517" t="b">
        <f t="shared" si="4"/>
        <v>0</v>
      </c>
      <c r="AK26" s="517">
        <v>8</v>
      </c>
    </row>
    <row r="27" spans="1:33" ht="48" hidden="1" thickBot="1">
      <c r="A27" s="72" t="s">
        <v>139</v>
      </c>
      <c r="B27" s="192" t="s">
        <v>59</v>
      </c>
      <c r="C27" s="54"/>
      <c r="D27" s="54"/>
      <c r="E27" s="54"/>
      <c r="F27" s="339"/>
      <c r="G27" s="55"/>
      <c r="H27" s="54"/>
      <c r="I27" s="54"/>
      <c r="J27" s="54"/>
      <c r="K27" s="54"/>
      <c r="L27" s="54"/>
      <c r="M27" s="54"/>
      <c r="N27" s="72"/>
      <c r="O27" s="456"/>
      <c r="Q27" s="365"/>
      <c r="AG27" t="b">
        <f>ISBLANK(N27)</f>
        <v>1</v>
      </c>
    </row>
    <row r="28" spans="1:17" s="517" customFormat="1" ht="16.5" thickBot="1">
      <c r="A28" s="374" t="s">
        <v>139</v>
      </c>
      <c r="B28" s="341" t="s">
        <v>203</v>
      </c>
      <c r="C28" s="346"/>
      <c r="D28" s="346">
        <v>2</v>
      </c>
      <c r="E28" s="346"/>
      <c r="F28" s="344"/>
      <c r="G28" s="345">
        <v>3</v>
      </c>
      <c r="H28" s="346">
        <f>G28*30</f>
        <v>90</v>
      </c>
      <c r="I28" s="346">
        <v>4</v>
      </c>
      <c r="J28" s="346">
        <v>4</v>
      </c>
      <c r="K28" s="346"/>
      <c r="L28" s="346"/>
      <c r="M28" s="346">
        <f>H28-I28</f>
        <v>86</v>
      </c>
      <c r="N28" s="374"/>
      <c r="O28" s="380" t="s">
        <v>97</v>
      </c>
      <c r="P28" s="457"/>
      <c r="Q28" s="458"/>
    </row>
    <row r="29" spans="1:36" ht="20.25" customHeight="1" thickBot="1">
      <c r="A29" s="674" t="s">
        <v>140</v>
      </c>
      <c r="B29" s="675"/>
      <c r="C29" s="74"/>
      <c r="D29" s="74"/>
      <c r="E29" s="74"/>
      <c r="F29" s="74"/>
      <c r="G29" s="103">
        <f>SUM(G21:G28)</f>
        <v>25</v>
      </c>
      <c r="H29" s="103">
        <f aca="true" t="shared" si="5" ref="H29:M29">SUM(H21:H28)</f>
        <v>750</v>
      </c>
      <c r="I29" s="103">
        <f t="shared" si="5"/>
        <v>62</v>
      </c>
      <c r="J29" s="103">
        <f t="shared" si="5"/>
        <v>32</v>
      </c>
      <c r="K29" s="103">
        <f t="shared" si="5"/>
        <v>14</v>
      </c>
      <c r="L29" s="103">
        <f t="shared" si="5"/>
        <v>4</v>
      </c>
      <c r="M29" s="103">
        <f t="shared" si="5"/>
        <v>688</v>
      </c>
      <c r="N29" s="418" t="s">
        <v>102</v>
      </c>
      <c r="O29" s="84" t="s">
        <v>229</v>
      </c>
      <c r="P29" s="84"/>
      <c r="Q29" s="84">
        <f>SUM(Q26:Q27)</f>
        <v>0</v>
      </c>
      <c r="AJ29">
        <f>G29*30</f>
        <v>750</v>
      </c>
    </row>
    <row r="30" spans="1:36" ht="25.5" customHeight="1" thickBot="1">
      <c r="A30" s="674" t="s">
        <v>189</v>
      </c>
      <c r="B30" s="675"/>
      <c r="C30" s="74"/>
      <c r="D30" s="74"/>
      <c r="E30" s="74"/>
      <c r="F30" s="74"/>
      <c r="G30" s="103">
        <f aca="true" t="shared" si="6" ref="G30:M30">G19+G29</f>
        <v>34.5</v>
      </c>
      <c r="H30" s="103">
        <f t="shared" si="6"/>
        <v>1035</v>
      </c>
      <c r="I30" s="103">
        <f t="shared" si="6"/>
        <v>78</v>
      </c>
      <c r="J30" s="103">
        <f t="shared" si="6"/>
        <v>40</v>
      </c>
      <c r="K30" s="103">
        <f t="shared" si="6"/>
        <v>14</v>
      </c>
      <c r="L30" s="103">
        <f t="shared" si="6"/>
        <v>12</v>
      </c>
      <c r="M30" s="103">
        <f t="shared" si="6"/>
        <v>957</v>
      </c>
      <c r="N30" s="418" t="s">
        <v>253</v>
      </c>
      <c r="O30" s="84" t="s">
        <v>254</v>
      </c>
      <c r="P30" s="84"/>
      <c r="Q30" s="84">
        <f>Q19+Q29</f>
        <v>0</v>
      </c>
      <c r="AJ30">
        <f>G30*30</f>
        <v>1035</v>
      </c>
    </row>
    <row r="31" spans="1:17" ht="15.75">
      <c r="A31" s="719" t="s">
        <v>141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1"/>
    </row>
    <row r="32" spans="1:17" ht="22.5" customHeight="1" thickBot="1">
      <c r="A32" s="459" t="s">
        <v>50</v>
      </c>
      <c r="B32" s="167" t="s">
        <v>53</v>
      </c>
      <c r="C32" s="460"/>
      <c r="D32" s="372">
        <v>3</v>
      </c>
      <c r="E32" s="372"/>
      <c r="F32" s="372"/>
      <c r="G32" s="460">
        <v>6</v>
      </c>
      <c r="H32" s="372">
        <f>G32*30</f>
        <v>180</v>
      </c>
      <c r="I32" s="372"/>
      <c r="J32" s="372"/>
      <c r="K32" s="372"/>
      <c r="L32" s="372"/>
      <c r="M32" s="372"/>
      <c r="N32" s="375"/>
      <c r="O32" s="460"/>
      <c r="P32" s="460"/>
      <c r="Q32" s="460"/>
    </row>
    <row r="33" spans="1:17" ht="16.5" thickBot="1">
      <c r="A33" s="680" t="s">
        <v>228</v>
      </c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2"/>
    </row>
    <row r="34" spans="1:17" ht="15.75" customHeight="1" thickBot="1">
      <c r="A34" s="461" t="s">
        <v>50</v>
      </c>
      <c r="B34" s="319" t="s">
        <v>181</v>
      </c>
      <c r="C34" s="462">
        <v>3</v>
      </c>
      <c r="D34" s="462"/>
      <c r="E34" s="462"/>
      <c r="F34" s="462"/>
      <c r="G34" s="463">
        <v>24</v>
      </c>
      <c r="H34" s="462">
        <f>G34*30</f>
        <v>720</v>
      </c>
      <c r="I34" s="462"/>
      <c r="J34" s="462"/>
      <c r="K34" s="462"/>
      <c r="L34" s="462"/>
      <c r="M34" s="462"/>
      <c r="N34" s="376"/>
      <c r="O34" s="464"/>
      <c r="P34" s="464"/>
      <c r="Q34" s="464"/>
    </row>
    <row r="35" spans="1:17" ht="15.75" customHeight="1" thickBot="1">
      <c r="A35" s="729" t="s">
        <v>255</v>
      </c>
      <c r="B35" s="730"/>
      <c r="C35" s="465"/>
      <c r="D35" s="465"/>
      <c r="E35" s="465"/>
      <c r="F35" s="465"/>
      <c r="G35" s="466">
        <f>G19+G29+G34+G32</f>
        <v>64.5</v>
      </c>
      <c r="H35" s="465">
        <f>G35*30</f>
        <v>1935</v>
      </c>
      <c r="I35" s="465"/>
      <c r="J35" s="465"/>
      <c r="K35" s="465"/>
      <c r="L35" s="465"/>
      <c r="M35" s="465"/>
      <c r="N35" s="377"/>
      <c r="O35" s="467"/>
      <c r="P35" s="468"/>
      <c r="Q35" s="469"/>
    </row>
    <row r="36" spans="1:17" ht="20.25" customHeight="1" thickBot="1">
      <c r="A36" s="674" t="s">
        <v>79</v>
      </c>
      <c r="B36" s="676"/>
      <c r="C36" s="676"/>
      <c r="D36" s="676"/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6"/>
      <c r="Q36" s="675"/>
    </row>
    <row r="37" spans="1:36" ht="18" customHeight="1" thickBot="1">
      <c r="A37" s="679" t="s">
        <v>143</v>
      </c>
      <c r="B37" s="679"/>
      <c r="C37" s="679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AJ37">
        <v>28.5</v>
      </c>
    </row>
    <row r="38" spans="1:17" ht="16.5" thickBot="1">
      <c r="A38" s="653" t="s">
        <v>191</v>
      </c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5"/>
    </row>
    <row r="39" spans="1:17" s="427" customFormat="1" ht="16.5" thickBot="1">
      <c r="A39" s="289"/>
      <c r="B39" s="307" t="s">
        <v>144</v>
      </c>
      <c r="C39" s="470"/>
      <c r="D39" s="471" t="s">
        <v>50</v>
      </c>
      <c r="E39" s="472"/>
      <c r="F39" s="293"/>
      <c r="G39" s="297">
        <v>3</v>
      </c>
      <c r="H39" s="298">
        <f>G39*30</f>
        <v>90</v>
      </c>
      <c r="I39" s="473">
        <v>4</v>
      </c>
      <c r="J39" s="474"/>
      <c r="K39" s="474"/>
      <c r="L39" s="475" t="s">
        <v>97</v>
      </c>
      <c r="M39" s="476">
        <f>H39-I39</f>
        <v>86</v>
      </c>
      <c r="N39" s="301" t="s">
        <v>97</v>
      </c>
      <c r="O39" s="304"/>
      <c r="P39" s="477"/>
      <c r="Q39" s="478"/>
    </row>
    <row r="40" spans="1:17" s="427" customFormat="1" ht="32.25" thickBot="1">
      <c r="A40" s="290"/>
      <c r="B40" s="308" t="s">
        <v>190</v>
      </c>
      <c r="C40" s="479"/>
      <c r="D40" s="480" t="s">
        <v>50</v>
      </c>
      <c r="E40" s="481"/>
      <c r="F40" s="294"/>
      <c r="G40" s="299">
        <v>3</v>
      </c>
      <c r="H40" s="300">
        <f>G40*30</f>
        <v>90</v>
      </c>
      <c r="I40" s="482">
        <v>4</v>
      </c>
      <c r="J40" s="483"/>
      <c r="K40" s="483"/>
      <c r="L40" s="484" t="s">
        <v>97</v>
      </c>
      <c r="M40" s="485">
        <v>86</v>
      </c>
      <c r="N40" s="304" t="s">
        <v>97</v>
      </c>
      <c r="O40" s="486"/>
      <c r="P40" s="487"/>
      <c r="Q40" s="488"/>
    </row>
    <row r="41" spans="1:34" s="427" customFormat="1" ht="16.5" thickBot="1">
      <c r="A41" s="489"/>
      <c r="B41" s="312" t="s">
        <v>46</v>
      </c>
      <c r="C41" s="490"/>
      <c r="D41" s="313">
        <v>1</v>
      </c>
      <c r="E41" s="71"/>
      <c r="F41" s="316"/>
      <c r="G41" s="491">
        <v>3</v>
      </c>
      <c r="H41" s="492">
        <f>G41*30</f>
        <v>90</v>
      </c>
      <c r="I41" s="313">
        <v>4</v>
      </c>
      <c r="J41" s="71"/>
      <c r="K41" s="71"/>
      <c r="L41" s="71" t="s">
        <v>97</v>
      </c>
      <c r="M41" s="492">
        <f>H41-I41</f>
        <v>86</v>
      </c>
      <c r="N41" s="304" t="s">
        <v>97</v>
      </c>
      <c r="O41" s="493"/>
      <c r="P41" s="494"/>
      <c r="Q41" s="447"/>
      <c r="AF41" s="427" t="s">
        <v>129</v>
      </c>
      <c r="AG41" s="427" t="b">
        <f>ISBLANK(N41)</f>
        <v>0</v>
      </c>
      <c r="AH41" s="427" t="b">
        <f>ISBLANK(O41)</f>
        <v>1</v>
      </c>
    </row>
    <row r="42" spans="1:17" s="430" customFormat="1" ht="16.5" thickBot="1">
      <c r="A42" s="347"/>
      <c r="B42" s="309" t="s">
        <v>145</v>
      </c>
      <c r="C42" s="347"/>
      <c r="D42" s="348">
        <v>1</v>
      </c>
      <c r="E42" s="349"/>
      <c r="F42" s="350"/>
      <c r="G42" s="351">
        <v>3</v>
      </c>
      <c r="H42" s="350">
        <f>G42*30</f>
        <v>90</v>
      </c>
      <c r="I42" s="348">
        <v>4</v>
      </c>
      <c r="J42" s="352"/>
      <c r="K42" s="352"/>
      <c r="L42" s="352" t="s">
        <v>97</v>
      </c>
      <c r="M42" s="350">
        <f>H42-I42</f>
        <v>86</v>
      </c>
      <c r="N42" s="304" t="s">
        <v>97</v>
      </c>
      <c r="O42" s="350"/>
      <c r="P42" s="348"/>
      <c r="Q42" s="352"/>
    </row>
    <row r="43" spans="1:17" ht="16.5" thickBot="1">
      <c r="A43" s="660" t="s">
        <v>187</v>
      </c>
      <c r="B43" s="660"/>
      <c r="C43" s="354"/>
      <c r="D43" s="353">
        <v>1</v>
      </c>
      <c r="E43" s="353"/>
      <c r="F43" s="353"/>
      <c r="G43" s="355">
        <v>3</v>
      </c>
      <c r="H43" s="356">
        <f>G43*30</f>
        <v>90</v>
      </c>
      <c r="I43" s="357">
        <v>4</v>
      </c>
      <c r="J43" s="353"/>
      <c r="K43" s="353"/>
      <c r="L43" s="353">
        <v>4</v>
      </c>
      <c r="M43" s="356">
        <f>H43-I43</f>
        <v>86</v>
      </c>
      <c r="N43" s="326" t="s">
        <v>97</v>
      </c>
      <c r="O43" s="353"/>
      <c r="P43" s="353"/>
      <c r="Q43" s="353"/>
    </row>
    <row r="44" spans="1:17" ht="16.5" thickBot="1">
      <c r="A44" s="683" t="s">
        <v>146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5"/>
    </row>
    <row r="45" spans="1:17" ht="21" customHeight="1" thickBot="1">
      <c r="A45" s="324" t="s">
        <v>50</v>
      </c>
      <c r="B45" s="323" t="s">
        <v>192</v>
      </c>
      <c r="C45" s="324" t="s">
        <v>193</v>
      </c>
      <c r="D45" s="324" t="s">
        <v>50</v>
      </c>
      <c r="E45" s="323"/>
      <c r="F45" s="323"/>
      <c r="G45" s="327">
        <v>14</v>
      </c>
      <c r="H45" s="327">
        <f>G45*30</f>
        <v>420</v>
      </c>
      <c r="I45" s="327">
        <v>18</v>
      </c>
      <c r="J45" s="327">
        <v>12</v>
      </c>
      <c r="K45" s="327">
        <v>4</v>
      </c>
      <c r="L45" s="327">
        <v>2</v>
      </c>
      <c r="M45" s="327">
        <f>H45-I45</f>
        <v>402</v>
      </c>
      <c r="N45" s="324" t="s">
        <v>185</v>
      </c>
      <c r="O45" s="327"/>
      <c r="P45" s="327"/>
      <c r="Q45" s="327"/>
    </row>
    <row r="46" spans="1:17" ht="34.5" customHeight="1" hidden="1">
      <c r="A46" s="70"/>
      <c r="B46" s="39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70"/>
      <c r="O46" s="70"/>
      <c r="P46" s="70"/>
      <c r="Q46" s="70"/>
    </row>
    <row r="47" spans="1:34" s="517" customFormat="1" ht="15.75">
      <c r="A47" s="50"/>
      <c r="B47" s="358" t="s">
        <v>186</v>
      </c>
      <c r="C47" s="71">
        <v>1</v>
      </c>
      <c r="D47" s="71"/>
      <c r="E47" s="71"/>
      <c r="F47" s="32"/>
      <c r="G47" s="306">
        <v>5</v>
      </c>
      <c r="H47" s="71">
        <f>G47*30</f>
        <v>150</v>
      </c>
      <c r="I47" s="71">
        <v>6</v>
      </c>
      <c r="J47" s="71">
        <v>4</v>
      </c>
      <c r="K47" s="71"/>
      <c r="L47" s="71">
        <v>2</v>
      </c>
      <c r="M47" s="71">
        <f aca="true" t="shared" si="7" ref="M47:M57">H47-I47</f>
        <v>144</v>
      </c>
      <c r="N47" s="364" t="s">
        <v>100</v>
      </c>
      <c r="O47" s="364"/>
      <c r="P47" s="168"/>
      <c r="Q47" s="365"/>
      <c r="AF47" s="517" t="s">
        <v>155</v>
      </c>
      <c r="AG47" s="517" t="b">
        <f>ISBLANK(N47)</f>
        <v>0</v>
      </c>
      <c r="AH47" s="517" t="b">
        <f>ISBLANK(O47)</f>
        <v>1</v>
      </c>
    </row>
    <row r="48" spans="1:17" s="517" customFormat="1" ht="31.5">
      <c r="A48" s="50"/>
      <c r="B48" s="322" t="s">
        <v>256</v>
      </c>
      <c r="C48" s="71">
        <v>1</v>
      </c>
      <c r="D48" s="71"/>
      <c r="E48" s="71"/>
      <c r="F48" s="32"/>
      <c r="G48" s="306">
        <v>5</v>
      </c>
      <c r="H48" s="71">
        <f>G48*30</f>
        <v>150</v>
      </c>
      <c r="I48" s="71">
        <v>6</v>
      </c>
      <c r="J48" s="71">
        <v>4</v>
      </c>
      <c r="K48" s="71"/>
      <c r="L48" s="71">
        <v>2</v>
      </c>
      <c r="M48" s="71">
        <f t="shared" si="7"/>
        <v>144</v>
      </c>
      <c r="N48" s="364" t="s">
        <v>100</v>
      </c>
      <c r="O48" s="364"/>
      <c r="P48" s="168"/>
      <c r="Q48" s="365"/>
    </row>
    <row r="49" spans="1:34" s="517" customFormat="1" ht="35.25" customHeight="1">
      <c r="A49" s="50"/>
      <c r="B49" s="358" t="s">
        <v>183</v>
      </c>
      <c r="C49" s="71"/>
      <c r="D49" s="71">
        <v>1</v>
      </c>
      <c r="E49" s="71"/>
      <c r="F49" s="32"/>
      <c r="G49" s="80">
        <v>4</v>
      </c>
      <c r="H49" s="71">
        <f>G49*30</f>
        <v>120</v>
      </c>
      <c r="I49" s="71">
        <v>4</v>
      </c>
      <c r="J49" s="71">
        <v>4</v>
      </c>
      <c r="K49" s="71">
        <v>0</v>
      </c>
      <c r="L49" s="71"/>
      <c r="M49" s="71">
        <f t="shared" si="7"/>
        <v>116</v>
      </c>
      <c r="N49" s="50" t="s">
        <v>97</v>
      </c>
      <c r="O49" s="359"/>
      <c r="P49" s="359"/>
      <c r="Q49" s="359"/>
      <c r="AF49" s="517" t="s">
        <v>155</v>
      </c>
      <c r="AG49" s="517" t="b">
        <f>ISBLANK(N49)</f>
        <v>0</v>
      </c>
      <c r="AH49" s="517" t="b">
        <f>ISBLANK(O49)</f>
        <v>1</v>
      </c>
    </row>
    <row r="50" spans="1:17" s="517" customFormat="1" ht="34.5" customHeight="1">
      <c r="A50" s="70"/>
      <c r="B50" s="360" t="s">
        <v>184</v>
      </c>
      <c r="C50" s="174"/>
      <c r="D50" s="174">
        <v>1</v>
      </c>
      <c r="E50" s="174"/>
      <c r="F50" s="175"/>
      <c r="G50" s="176">
        <v>4</v>
      </c>
      <c r="H50" s="174">
        <f>G50*30</f>
        <v>120</v>
      </c>
      <c r="I50" s="174">
        <v>4</v>
      </c>
      <c r="J50" s="174">
        <v>4</v>
      </c>
      <c r="K50" s="174">
        <v>0</v>
      </c>
      <c r="L50" s="174"/>
      <c r="M50" s="174">
        <f t="shared" si="7"/>
        <v>116</v>
      </c>
      <c r="N50" s="70" t="s">
        <v>97</v>
      </c>
      <c r="O50" s="361"/>
      <c r="P50" s="361"/>
      <c r="Q50" s="361"/>
    </row>
    <row r="51" spans="1:34" s="427" customFormat="1" ht="32.25" customHeight="1">
      <c r="A51" s="72"/>
      <c r="B51" s="53" t="s">
        <v>90</v>
      </c>
      <c r="C51" s="54">
        <v>1</v>
      </c>
      <c r="D51" s="54"/>
      <c r="E51" s="54"/>
      <c r="F51" s="54"/>
      <c r="G51" s="55">
        <v>5</v>
      </c>
      <c r="H51" s="54">
        <v>120</v>
      </c>
      <c r="I51" s="54">
        <v>8</v>
      </c>
      <c r="J51" s="54">
        <v>4</v>
      </c>
      <c r="K51" s="54">
        <v>4</v>
      </c>
      <c r="L51" s="54"/>
      <c r="M51" s="54">
        <f t="shared" si="7"/>
        <v>112</v>
      </c>
      <c r="N51" s="72" t="s">
        <v>207</v>
      </c>
      <c r="O51" s="72"/>
      <c r="P51" s="72"/>
      <c r="Q51" s="72"/>
      <c r="AF51" s="427" t="s">
        <v>155</v>
      </c>
      <c r="AG51" s="427" t="b">
        <f>ISBLANK(N51)</f>
        <v>0</v>
      </c>
      <c r="AH51" s="427" t="b">
        <f>ISBLANK(O51)</f>
        <v>1</v>
      </c>
    </row>
    <row r="52" spans="1:17" s="427" customFormat="1" ht="50.25" customHeight="1" thickBot="1">
      <c r="A52" s="72"/>
      <c r="B52" s="53" t="s">
        <v>87</v>
      </c>
      <c r="C52" s="54">
        <v>1</v>
      </c>
      <c r="D52" s="54"/>
      <c r="E52" s="54"/>
      <c r="F52" s="54"/>
      <c r="G52" s="55">
        <v>5</v>
      </c>
      <c r="H52" s="54">
        <v>120</v>
      </c>
      <c r="I52" s="54">
        <v>8</v>
      </c>
      <c r="J52" s="54">
        <v>4</v>
      </c>
      <c r="K52" s="54">
        <v>4</v>
      </c>
      <c r="L52" s="54"/>
      <c r="M52" s="54">
        <f t="shared" si="7"/>
        <v>112</v>
      </c>
      <c r="N52" s="72" t="s">
        <v>207</v>
      </c>
      <c r="O52" s="72"/>
      <c r="P52" s="72"/>
      <c r="Q52" s="72"/>
    </row>
    <row r="53" spans="1:17" s="73" customFormat="1" ht="17.25" customHeight="1" thickBot="1">
      <c r="A53" s="84" t="s">
        <v>82</v>
      </c>
      <c r="B53" s="325" t="s">
        <v>197</v>
      </c>
      <c r="C53" s="74">
        <v>2</v>
      </c>
      <c r="D53" s="74">
        <v>2</v>
      </c>
      <c r="E53" s="74"/>
      <c r="F53" s="74"/>
      <c r="G53" s="103">
        <v>8.5</v>
      </c>
      <c r="H53" s="74">
        <f>G53*30</f>
        <v>255</v>
      </c>
      <c r="I53" s="74">
        <v>18</v>
      </c>
      <c r="J53" s="74">
        <v>12</v>
      </c>
      <c r="K53" s="74">
        <f>K54+K51</f>
        <v>6</v>
      </c>
      <c r="L53" s="74"/>
      <c r="M53" s="74">
        <f t="shared" si="7"/>
        <v>237</v>
      </c>
      <c r="N53" s="84"/>
      <c r="O53" s="84" t="s">
        <v>185</v>
      </c>
      <c r="P53" s="84"/>
      <c r="Q53" s="84"/>
    </row>
    <row r="54" spans="1:34" ht="30.75" customHeight="1">
      <c r="A54" s="72"/>
      <c r="B54" s="191" t="s">
        <v>149</v>
      </c>
      <c r="C54" s="71"/>
      <c r="D54" s="71">
        <v>2</v>
      </c>
      <c r="E54" s="71"/>
      <c r="F54" s="32"/>
      <c r="G54" s="81">
        <v>4</v>
      </c>
      <c r="H54" s="71">
        <f>G54*30</f>
        <v>120</v>
      </c>
      <c r="I54" s="71">
        <v>6</v>
      </c>
      <c r="J54" s="71">
        <v>4</v>
      </c>
      <c r="K54" s="71">
        <v>2</v>
      </c>
      <c r="L54" s="71"/>
      <c r="M54" s="71">
        <f t="shared" si="7"/>
        <v>114</v>
      </c>
      <c r="N54" s="50"/>
      <c r="O54" s="359" t="s">
        <v>100</v>
      </c>
      <c r="Q54" s="447"/>
      <c r="AF54" t="s">
        <v>155</v>
      </c>
      <c r="AG54" t="b">
        <f>ISBLANK(N54)</f>
        <v>1</v>
      </c>
      <c r="AH54" t="b">
        <f>ISBLANK(O54)</f>
        <v>0</v>
      </c>
    </row>
    <row r="55" spans="1:17" ht="33" customHeight="1">
      <c r="A55" s="72"/>
      <c r="B55" s="192" t="s">
        <v>151</v>
      </c>
      <c r="C55" s="71"/>
      <c r="D55" s="71">
        <v>2</v>
      </c>
      <c r="E55" s="71"/>
      <c r="F55" s="32"/>
      <c r="G55" s="81">
        <v>4</v>
      </c>
      <c r="H55" s="71">
        <f>G55*30</f>
        <v>120</v>
      </c>
      <c r="I55" s="71">
        <v>6</v>
      </c>
      <c r="J55" s="71">
        <v>4</v>
      </c>
      <c r="K55" s="71">
        <v>2</v>
      </c>
      <c r="L55" s="71"/>
      <c r="M55" s="71">
        <f t="shared" si="7"/>
        <v>114</v>
      </c>
      <c r="N55" s="50"/>
      <c r="O55" s="359" t="s">
        <v>100</v>
      </c>
      <c r="Q55" s="447"/>
    </row>
    <row r="56" spans="1:34" s="427" customFormat="1" ht="35.25" customHeight="1">
      <c r="A56" s="50"/>
      <c r="B56" s="358" t="s">
        <v>183</v>
      </c>
      <c r="C56" s="71">
        <v>2</v>
      </c>
      <c r="D56" s="71"/>
      <c r="E56" s="71"/>
      <c r="F56" s="32"/>
      <c r="G56" s="80">
        <v>4.5</v>
      </c>
      <c r="H56" s="71">
        <f>G56*30</f>
        <v>135</v>
      </c>
      <c r="I56" s="71">
        <v>12</v>
      </c>
      <c r="J56" s="71">
        <v>8</v>
      </c>
      <c r="K56" s="71">
        <v>4</v>
      </c>
      <c r="L56" s="71"/>
      <c r="M56" s="71">
        <f t="shared" si="7"/>
        <v>123</v>
      </c>
      <c r="N56" s="50"/>
      <c r="O56" s="359" t="s">
        <v>102</v>
      </c>
      <c r="P56" s="359"/>
      <c r="Q56" s="359"/>
      <c r="AF56" s="427" t="s">
        <v>155</v>
      </c>
      <c r="AG56" s="427" t="b">
        <f>ISBLANK(N56)</f>
        <v>1</v>
      </c>
      <c r="AH56" s="427" t="b">
        <f>ISBLANK(O56)</f>
        <v>0</v>
      </c>
    </row>
    <row r="57" spans="1:17" s="427" customFormat="1" ht="34.5" customHeight="1" thickBot="1">
      <c r="A57" s="70"/>
      <c r="B57" s="360" t="s">
        <v>184</v>
      </c>
      <c r="C57" s="174">
        <v>2</v>
      </c>
      <c r="D57" s="174"/>
      <c r="E57" s="174"/>
      <c r="F57" s="175"/>
      <c r="G57" s="176">
        <v>4.5</v>
      </c>
      <c r="H57" s="174">
        <f>G57*30</f>
        <v>135</v>
      </c>
      <c r="I57" s="174">
        <v>12</v>
      </c>
      <c r="J57" s="174">
        <v>8</v>
      </c>
      <c r="K57" s="174">
        <v>4</v>
      </c>
      <c r="L57" s="174"/>
      <c r="M57" s="174">
        <f t="shared" si="7"/>
        <v>123</v>
      </c>
      <c r="N57" s="70"/>
      <c r="O57" s="361" t="s">
        <v>102</v>
      </c>
      <c r="P57" s="361"/>
      <c r="Q57" s="361"/>
    </row>
    <row r="58" ht="12.75" hidden="1"/>
    <row r="59" ht="13.5" hidden="1" thickBot="1"/>
    <row r="60" spans="1:17" ht="9" customHeight="1" hidden="1">
      <c r="A60" s="177"/>
      <c r="B60" s="180"/>
      <c r="C60" s="495"/>
      <c r="D60" s="495"/>
      <c r="E60" s="495"/>
      <c r="F60" s="182"/>
      <c r="G60" s="496"/>
      <c r="H60" s="495"/>
      <c r="I60" s="495"/>
      <c r="J60" s="495"/>
      <c r="K60" s="495"/>
      <c r="L60" s="495"/>
      <c r="M60" s="495"/>
      <c r="N60" s="378"/>
      <c r="O60" s="497"/>
      <c r="P60" s="497"/>
      <c r="Q60" s="498"/>
    </row>
    <row r="61" spans="1:17" ht="16.5" customHeight="1" thickBot="1">
      <c r="A61" s="656" t="s">
        <v>148</v>
      </c>
      <c r="B61" s="656"/>
      <c r="C61" s="448"/>
      <c r="D61" s="448"/>
      <c r="E61" s="448"/>
      <c r="F61" s="185"/>
      <c r="G61" s="449">
        <f>G43+G45+G53</f>
        <v>25.5</v>
      </c>
      <c r="H61" s="450">
        <f>H43+H45+H53</f>
        <v>765</v>
      </c>
      <c r="I61" s="499">
        <f>I43+I45+I53</f>
        <v>40</v>
      </c>
      <c r="J61" s="84">
        <f>J43+J45+J53</f>
        <v>24</v>
      </c>
      <c r="K61" s="84">
        <f>K45+K43+K53</f>
        <v>10</v>
      </c>
      <c r="L61" s="450">
        <f>L43+L53+L45</f>
        <v>6</v>
      </c>
      <c r="M61" s="450">
        <f>M43+M53+M45</f>
        <v>725</v>
      </c>
      <c r="N61" s="84" t="s">
        <v>150</v>
      </c>
      <c r="O61" s="500" t="s">
        <v>185</v>
      </c>
      <c r="P61" s="501"/>
      <c r="Q61" s="502"/>
    </row>
    <row r="62" spans="1:22" ht="16.5" thickBot="1">
      <c r="A62" s="677" t="s">
        <v>55</v>
      </c>
      <c r="B62" s="677"/>
      <c r="C62" s="503"/>
      <c r="D62" s="504"/>
      <c r="E62" s="504"/>
      <c r="F62" s="504"/>
      <c r="G62" s="103">
        <f>G35+G61</f>
        <v>90</v>
      </c>
      <c r="H62" s="103">
        <f>H35+H61</f>
        <v>2700</v>
      </c>
      <c r="I62" s="103">
        <f>I30+I61</f>
        <v>118</v>
      </c>
      <c r="J62" s="103">
        <f>J30+J61</f>
        <v>64</v>
      </c>
      <c r="K62" s="103">
        <f>K30+K61</f>
        <v>24</v>
      </c>
      <c r="L62" s="103">
        <f>L30+L61</f>
        <v>18</v>
      </c>
      <c r="M62" s="103">
        <f>M30+M61</f>
        <v>1682</v>
      </c>
      <c r="N62" s="84" t="s">
        <v>230</v>
      </c>
      <c r="O62" s="84" t="s">
        <v>231</v>
      </c>
      <c r="P62" s="84"/>
      <c r="Q62" s="103"/>
      <c r="R62" s="179" t="e">
        <f>#REF!+#REF!+R57+#REF!+#REF!+R52+#REF!+R35</f>
        <v>#REF!</v>
      </c>
      <c r="S62" t="e">
        <f>#REF!+#REF!</f>
        <v>#REF!</v>
      </c>
      <c r="T62" t="e">
        <f>#REF!+#REF!</f>
        <v>#REF!</v>
      </c>
      <c r="U62" t="e">
        <f>#REF!+#REF!</f>
        <v>#REF!</v>
      </c>
      <c r="V62" t="e">
        <f>#REF!+#REF!</f>
        <v>#REF!</v>
      </c>
    </row>
    <row r="63" spans="1:17" ht="15.75">
      <c r="A63" s="707" t="s">
        <v>56</v>
      </c>
      <c r="B63" s="707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505"/>
      <c r="N63" s="506">
        <v>4</v>
      </c>
      <c r="O63" s="184">
        <v>4</v>
      </c>
      <c r="P63" s="184"/>
      <c r="Q63" s="184"/>
    </row>
    <row r="64" spans="1:17" ht="15.75">
      <c r="A64" s="652" t="s">
        <v>57</v>
      </c>
      <c r="B64" s="652"/>
      <c r="C64" s="652"/>
      <c r="D64" s="652"/>
      <c r="E64" s="652"/>
      <c r="F64" s="652"/>
      <c r="G64" s="652"/>
      <c r="H64" s="652"/>
      <c r="I64" s="652"/>
      <c r="J64" s="652"/>
      <c r="K64" s="652"/>
      <c r="L64" s="652"/>
      <c r="M64" s="507"/>
      <c r="N64" s="508">
        <v>4</v>
      </c>
      <c r="O64" s="43">
        <v>4</v>
      </c>
      <c r="P64" s="43"/>
      <c r="Q64" s="43"/>
    </row>
    <row r="65" spans="1:17" ht="15.75">
      <c r="A65" s="652" t="s">
        <v>58</v>
      </c>
      <c r="B65" s="652"/>
      <c r="C65" s="652"/>
      <c r="D65" s="652"/>
      <c r="E65" s="652"/>
      <c r="F65" s="652"/>
      <c r="G65" s="652"/>
      <c r="H65" s="652"/>
      <c r="I65" s="652"/>
      <c r="J65" s="652"/>
      <c r="K65" s="652"/>
      <c r="L65" s="652"/>
      <c r="M65" s="507"/>
      <c r="N65" s="508"/>
      <c r="O65" s="43">
        <v>1</v>
      </c>
      <c r="P65" s="43"/>
      <c r="Q65" s="43"/>
    </row>
    <row r="66" spans="1:17" ht="15.75">
      <c r="A66" s="657" t="s">
        <v>101</v>
      </c>
      <c r="B66" s="658"/>
      <c r="C66" s="658"/>
      <c r="D66" s="658"/>
      <c r="E66" s="658"/>
      <c r="F66" s="658"/>
      <c r="G66" s="658"/>
      <c r="H66" s="658"/>
      <c r="I66" s="658"/>
      <c r="J66" s="658"/>
      <c r="K66" s="658"/>
      <c r="L66" s="659"/>
      <c r="M66" s="686" t="s">
        <v>115</v>
      </c>
      <c r="N66" s="687"/>
      <c r="O66" s="688"/>
      <c r="P66" s="722"/>
      <c r="Q66" s="723"/>
    </row>
    <row r="67" spans="13:17" ht="16.5" thickBot="1">
      <c r="M67" s="714">
        <f>G30+G61</f>
        <v>60</v>
      </c>
      <c r="N67" s="715"/>
      <c r="O67" s="662"/>
      <c r="P67" s="661">
        <f>G34+G32</f>
        <v>30</v>
      </c>
      <c r="Q67" s="662"/>
    </row>
    <row r="68" spans="1:34" ht="33.75" customHeight="1" thickBot="1">
      <c r="A68" s="330">
        <v>1</v>
      </c>
      <c r="B68" s="331" t="s">
        <v>199</v>
      </c>
      <c r="C68" s="330">
        <v>2</v>
      </c>
      <c r="D68" s="330">
        <v>1</v>
      </c>
      <c r="E68" s="330"/>
      <c r="F68" s="330"/>
      <c r="G68" s="330">
        <v>6</v>
      </c>
      <c r="H68" s="330">
        <f>G68*30</f>
        <v>180</v>
      </c>
      <c r="I68" s="330">
        <v>32</v>
      </c>
      <c r="J68" s="330"/>
      <c r="K68" s="330"/>
      <c r="L68" s="330" t="s">
        <v>200</v>
      </c>
      <c r="M68" s="330">
        <f>H68-I68</f>
        <v>148</v>
      </c>
      <c r="N68" s="332" t="s">
        <v>201</v>
      </c>
      <c r="O68" s="332" t="s">
        <v>201</v>
      </c>
      <c r="P68" s="333"/>
      <c r="Q68" s="330"/>
      <c r="R68" s="108"/>
      <c r="S68" s="16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328"/>
      <c r="AE68" s="329"/>
      <c r="AF68" s="329"/>
      <c r="AG68" s="329"/>
      <c r="AH68" s="329"/>
    </row>
    <row r="69" spans="1:34" ht="33.75" customHeight="1">
      <c r="A69" s="334"/>
      <c r="B69" s="335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6"/>
      <c r="O69" s="336"/>
      <c r="P69" s="337"/>
      <c r="Q69" s="334"/>
      <c r="R69" s="108"/>
      <c r="S69" s="16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328"/>
      <c r="AE69" s="329"/>
      <c r="AF69" s="329"/>
      <c r="AG69" s="329"/>
      <c r="AH69" s="329"/>
    </row>
    <row r="70" spans="2:11" ht="15.75">
      <c r="B70" s="170" t="s">
        <v>135</v>
      </c>
      <c r="C70" s="169"/>
      <c r="D70" s="672"/>
      <c r="E70" s="672"/>
      <c r="F70" s="673"/>
      <c r="G70" s="673"/>
      <c r="H70" s="169"/>
      <c r="I70" s="651" t="s">
        <v>134</v>
      </c>
      <c r="J70" s="651"/>
      <c r="K70" s="651"/>
    </row>
    <row r="71" spans="2:11" ht="12.75" customHeight="1">
      <c r="B71" s="169"/>
      <c r="C71" s="169"/>
      <c r="D71" s="169"/>
      <c r="E71" s="169"/>
      <c r="F71" s="169"/>
      <c r="G71" s="169"/>
      <c r="H71" s="169"/>
      <c r="I71" s="169"/>
      <c r="J71" s="169"/>
      <c r="K71" s="169"/>
    </row>
    <row r="72" spans="2:11" ht="15.75">
      <c r="B72" s="169" t="s">
        <v>118</v>
      </c>
      <c r="C72" s="169"/>
      <c r="D72" s="678"/>
      <c r="E72" s="678"/>
      <c r="F72" s="678"/>
      <c r="G72" s="678"/>
      <c r="I72" s="665" t="s">
        <v>131</v>
      </c>
      <c r="J72" s="666"/>
      <c r="K72" s="666"/>
    </row>
    <row r="74" spans="2:11" ht="15.75">
      <c r="B74" s="169" t="s">
        <v>61</v>
      </c>
      <c r="D74" s="663"/>
      <c r="E74" s="664"/>
      <c r="F74" s="664"/>
      <c r="G74" s="664"/>
      <c r="J74" s="651" t="s">
        <v>133</v>
      </c>
      <c r="K74" s="651"/>
    </row>
    <row r="76" spans="2:11" ht="15.75">
      <c r="B76" s="170" t="s">
        <v>202</v>
      </c>
      <c r="D76" s="663"/>
      <c r="E76" s="664"/>
      <c r="F76" s="664"/>
      <c r="G76" s="664"/>
      <c r="J76" s="651" t="s">
        <v>132</v>
      </c>
      <c r="K76" s="651"/>
    </row>
  </sheetData>
  <sheetProtection/>
  <mergeCells count="54">
    <mergeCell ref="A31:Q31"/>
    <mergeCell ref="P66:Q66"/>
    <mergeCell ref="A9:Q9"/>
    <mergeCell ref="D4:D7"/>
    <mergeCell ref="N6:Q6"/>
    <mergeCell ref="K4:K7"/>
    <mergeCell ref="A35:B35"/>
    <mergeCell ref="I3:L3"/>
    <mergeCell ref="L4:L7"/>
    <mergeCell ref="A63:L63"/>
    <mergeCell ref="A19:B19"/>
    <mergeCell ref="A20:Q20"/>
    <mergeCell ref="M67:O67"/>
    <mergeCell ref="A64:L64"/>
    <mergeCell ref="I4:I7"/>
    <mergeCell ref="A29:B29"/>
    <mergeCell ref="A10:Q10"/>
    <mergeCell ref="A1:M1"/>
    <mergeCell ref="N1:Q1"/>
    <mergeCell ref="A2:A7"/>
    <mergeCell ref="B2:B7"/>
    <mergeCell ref="N2:Q3"/>
    <mergeCell ref="M3:M7"/>
    <mergeCell ref="E5:E7"/>
    <mergeCell ref="C2:F3"/>
    <mergeCell ref="E4:F4"/>
    <mergeCell ref="N4:P4"/>
    <mergeCell ref="D76:G76"/>
    <mergeCell ref="J76:K76"/>
    <mergeCell ref="A30:B30"/>
    <mergeCell ref="A36:Q36"/>
    <mergeCell ref="A62:B62"/>
    <mergeCell ref="D72:G72"/>
    <mergeCell ref="A37:Q37"/>
    <mergeCell ref="A33:Q33"/>
    <mergeCell ref="A44:Q44"/>
    <mergeCell ref="M66:O66"/>
    <mergeCell ref="D74:G74"/>
    <mergeCell ref="J74:K74"/>
    <mergeCell ref="I72:K72"/>
    <mergeCell ref="H2:M2"/>
    <mergeCell ref="C4:C7"/>
    <mergeCell ref="F5:F7"/>
    <mergeCell ref="J4:J7"/>
    <mergeCell ref="G2:G7"/>
    <mergeCell ref="D70:G70"/>
    <mergeCell ref="H3:H7"/>
    <mergeCell ref="I70:K70"/>
    <mergeCell ref="A65:L65"/>
    <mergeCell ref="A38:Q38"/>
    <mergeCell ref="A61:B61"/>
    <mergeCell ref="A66:L66"/>
    <mergeCell ref="A43:B43"/>
    <mergeCell ref="P67:Q67"/>
  </mergeCells>
  <printOptions/>
  <pageMargins left="0.7" right="0.7" top="0.75" bottom="0.75" header="0.3" footer="0.3"/>
  <pageSetup fitToHeight="0" fitToWidth="1" horizontalDpi="600" verticalDpi="600" orientation="landscape" paperSize="9" scale="74" r:id="rId1"/>
  <rowBreaks count="1" manualBreakCount="1">
    <brk id="6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37"/>
  <sheetViews>
    <sheetView zoomScalePageLayoutView="0" workbookViewId="0" topLeftCell="A1">
      <selection activeCell="C16" sqref="C16"/>
    </sheetView>
  </sheetViews>
  <sheetFormatPr defaultColWidth="9.00390625" defaultRowHeight="12.75"/>
  <cols>
    <col min="3" max="3" width="77.875" style="0" bestFit="1" customWidth="1"/>
  </cols>
  <sheetData>
    <row r="1" spans="2:16" s="422" customFormat="1" ht="15.75">
      <c r="B1" s="419"/>
      <c r="C1" s="420"/>
      <c r="D1" s="419"/>
      <c r="E1" s="419"/>
      <c r="F1" s="731" t="s">
        <v>209</v>
      </c>
      <c r="G1" s="731"/>
      <c r="H1" s="731"/>
      <c r="I1" s="731" t="s">
        <v>160</v>
      </c>
      <c r="J1" s="731"/>
      <c r="K1" s="731"/>
      <c r="L1" s="419"/>
      <c r="M1" s="421"/>
      <c r="P1" s="423"/>
    </row>
    <row r="2" spans="2:20" s="422" customFormat="1" ht="78.75">
      <c r="B2" s="419" t="s">
        <v>210</v>
      </c>
      <c r="C2" s="424" t="s">
        <v>232</v>
      </c>
      <c r="D2" s="61" t="s">
        <v>160</v>
      </c>
      <c r="E2" s="61" t="s">
        <v>233</v>
      </c>
      <c r="F2" s="61" t="s">
        <v>213</v>
      </c>
      <c r="G2" s="61" t="s">
        <v>234</v>
      </c>
      <c r="H2" s="61" t="s">
        <v>164</v>
      </c>
      <c r="I2" s="61" t="s">
        <v>213</v>
      </c>
      <c r="J2" s="61" t="s">
        <v>234</v>
      </c>
      <c r="K2" s="61" t="s">
        <v>164</v>
      </c>
      <c r="L2" s="61" t="s">
        <v>212</v>
      </c>
      <c r="M2" s="61" t="s">
        <v>235</v>
      </c>
      <c r="N2" s="425"/>
      <c r="O2" s="421" t="s">
        <v>248</v>
      </c>
      <c r="P2" s="61" t="s">
        <v>165</v>
      </c>
      <c r="Q2" s="424" t="s">
        <v>236</v>
      </c>
      <c r="R2" s="424" t="s">
        <v>237</v>
      </c>
      <c r="S2" s="61" t="s">
        <v>238</v>
      </c>
      <c r="T2" s="426" t="s">
        <v>239</v>
      </c>
    </row>
    <row r="5" ht="12.75">
      <c r="C5" t="s">
        <v>171</v>
      </c>
    </row>
    <row r="6" spans="2:19" ht="20.25">
      <c r="B6" t="s">
        <v>214</v>
      </c>
      <c r="C6" t="s">
        <v>104</v>
      </c>
      <c r="D6">
        <v>1</v>
      </c>
      <c r="F6" s="428">
        <v>0</v>
      </c>
      <c r="G6" s="428">
        <v>0</v>
      </c>
      <c r="H6" s="428">
        <v>4</v>
      </c>
      <c r="I6" s="428">
        <v>0</v>
      </c>
      <c r="J6" s="428">
        <v>0</v>
      </c>
      <c r="K6" s="428">
        <v>0</v>
      </c>
      <c r="L6" s="428" t="s">
        <v>167</v>
      </c>
      <c r="O6">
        <f>план!G13</f>
        <v>1.5</v>
      </c>
      <c r="P6" t="s">
        <v>156</v>
      </c>
      <c r="S6" t="s">
        <v>249</v>
      </c>
    </row>
    <row r="7" spans="2:19" ht="20.25">
      <c r="B7" t="s">
        <v>214</v>
      </c>
      <c r="C7" t="s">
        <v>198</v>
      </c>
      <c r="D7">
        <v>1</v>
      </c>
      <c r="F7" s="428">
        <v>4</v>
      </c>
      <c r="G7" s="428">
        <v>0</v>
      </c>
      <c r="H7" s="428">
        <v>0</v>
      </c>
      <c r="I7" s="428">
        <v>0</v>
      </c>
      <c r="J7" s="428">
        <v>0</v>
      </c>
      <c r="K7" s="428">
        <v>0</v>
      </c>
      <c r="L7" s="428" t="s">
        <v>167</v>
      </c>
      <c r="O7">
        <v>3</v>
      </c>
      <c r="P7" t="s">
        <v>155</v>
      </c>
      <c r="S7" t="s">
        <v>249</v>
      </c>
    </row>
    <row r="8" spans="2:19" ht="20.25">
      <c r="B8" t="s">
        <v>214</v>
      </c>
      <c r="C8" t="s">
        <v>62</v>
      </c>
      <c r="D8">
        <v>1</v>
      </c>
      <c r="F8" s="428">
        <v>4</v>
      </c>
      <c r="G8" s="428">
        <v>0</v>
      </c>
      <c r="H8" s="428">
        <v>0</v>
      </c>
      <c r="I8" s="428">
        <v>0</v>
      </c>
      <c r="J8" s="428">
        <v>0</v>
      </c>
      <c r="K8" s="428">
        <v>0</v>
      </c>
      <c r="L8" s="428" t="s">
        <v>218</v>
      </c>
      <c r="O8">
        <v>3</v>
      </c>
      <c r="P8" t="s">
        <v>130</v>
      </c>
      <c r="S8" t="s">
        <v>249</v>
      </c>
    </row>
    <row r="9" spans="2:19" ht="20.25">
      <c r="B9" t="s">
        <v>215</v>
      </c>
      <c r="C9" t="s">
        <v>240</v>
      </c>
      <c r="D9">
        <v>1</v>
      </c>
      <c r="F9" s="429">
        <v>4</v>
      </c>
      <c r="G9" s="429">
        <v>0</v>
      </c>
      <c r="H9" s="429">
        <v>2</v>
      </c>
      <c r="I9" s="429">
        <v>0</v>
      </c>
      <c r="J9" s="429">
        <v>0</v>
      </c>
      <c r="K9" s="429">
        <v>0</v>
      </c>
      <c r="L9" s="428" t="s">
        <v>218</v>
      </c>
      <c r="O9">
        <v>4</v>
      </c>
      <c r="P9" t="s">
        <v>155</v>
      </c>
      <c r="S9" t="s">
        <v>249</v>
      </c>
    </row>
    <row r="10" spans="3:19" ht="20.25">
      <c r="C10" t="s">
        <v>241</v>
      </c>
      <c r="D10">
        <v>1</v>
      </c>
      <c r="F10" s="429"/>
      <c r="G10" s="429"/>
      <c r="H10" s="429"/>
      <c r="I10" s="429"/>
      <c r="J10" s="429"/>
      <c r="K10" s="429"/>
      <c r="L10" s="429"/>
      <c r="S10" t="s">
        <v>249</v>
      </c>
    </row>
    <row r="11" spans="2:20" ht="20.25">
      <c r="B11" t="s">
        <v>216</v>
      </c>
      <c r="C11" t="str">
        <f>план!B39</f>
        <v>Оцінка ефективності проектних рішень</v>
      </c>
      <c r="D11">
        <v>1</v>
      </c>
      <c r="F11" s="428">
        <v>4</v>
      </c>
      <c r="G11" s="428">
        <v>0</v>
      </c>
      <c r="H11" s="428">
        <v>0</v>
      </c>
      <c r="I11" s="428">
        <v>0</v>
      </c>
      <c r="J11" s="428">
        <v>0</v>
      </c>
      <c r="K11" s="428">
        <v>0</v>
      </c>
      <c r="L11" s="428" t="s">
        <v>167</v>
      </c>
      <c r="O11">
        <v>3</v>
      </c>
      <c r="P11" t="s">
        <v>219</v>
      </c>
      <c r="S11" t="s">
        <v>249</v>
      </c>
      <c r="T11" t="s">
        <v>250</v>
      </c>
    </row>
    <row r="12" spans="2:20" ht="20.25">
      <c r="B12" t="s">
        <v>216</v>
      </c>
      <c r="C12" t="str">
        <f>план!B40</f>
        <v>Правове забезпечення безпеки підприємств України</v>
      </c>
      <c r="D12">
        <v>1</v>
      </c>
      <c r="F12" s="428">
        <v>4</v>
      </c>
      <c r="G12" s="428">
        <v>0</v>
      </c>
      <c r="H12" s="428">
        <v>0</v>
      </c>
      <c r="I12" s="428">
        <v>0</v>
      </c>
      <c r="J12" s="428">
        <v>0</v>
      </c>
      <c r="K12" s="428">
        <v>0</v>
      </c>
      <c r="L12" s="428" t="s">
        <v>167</v>
      </c>
      <c r="O12">
        <v>3</v>
      </c>
      <c r="P12" t="s">
        <v>242</v>
      </c>
      <c r="S12" t="s">
        <v>249</v>
      </c>
      <c r="T12" t="s">
        <v>250</v>
      </c>
    </row>
    <row r="13" spans="2:20" ht="20.25">
      <c r="B13" t="s">
        <v>216</v>
      </c>
      <c r="C13" t="str">
        <f>план!B41</f>
        <v>Інтелектуальна власність</v>
      </c>
      <c r="D13">
        <v>1</v>
      </c>
      <c r="F13" s="428">
        <v>4</v>
      </c>
      <c r="G13" s="428">
        <v>0</v>
      </c>
      <c r="H13" s="428">
        <v>0</v>
      </c>
      <c r="I13" s="428">
        <v>0</v>
      </c>
      <c r="J13" s="428">
        <v>0</v>
      </c>
      <c r="K13" s="428">
        <v>0</v>
      </c>
      <c r="L13" s="428" t="s">
        <v>167</v>
      </c>
      <c r="O13">
        <v>3</v>
      </c>
      <c r="P13" t="s">
        <v>243</v>
      </c>
      <c r="S13" t="s">
        <v>249</v>
      </c>
      <c r="T13" t="s">
        <v>250</v>
      </c>
    </row>
    <row r="14" spans="2:20" ht="20.25">
      <c r="B14" t="s">
        <v>216</v>
      </c>
      <c r="C14" t="str">
        <f>план!B42</f>
        <v>Філософія та наука</v>
      </c>
      <c r="F14" s="428">
        <v>4</v>
      </c>
      <c r="G14" s="428">
        <v>0</v>
      </c>
      <c r="H14" s="428">
        <v>0</v>
      </c>
      <c r="I14" s="428">
        <v>0</v>
      </c>
      <c r="J14" s="428">
        <v>0</v>
      </c>
      <c r="K14" s="428">
        <v>0</v>
      </c>
      <c r="L14" s="428" t="s">
        <v>167</v>
      </c>
      <c r="O14">
        <v>3</v>
      </c>
      <c r="P14" t="s">
        <v>243</v>
      </c>
      <c r="S14" t="s">
        <v>249</v>
      </c>
      <c r="T14" t="s">
        <v>250</v>
      </c>
    </row>
    <row r="15" spans="3:4" ht="12.75">
      <c r="C15" t="s">
        <v>244</v>
      </c>
      <c r="D15">
        <v>1</v>
      </c>
    </row>
    <row r="16" spans="2:20" ht="20.25">
      <c r="B16" t="s">
        <v>217</v>
      </c>
      <c r="C16" t="s">
        <v>88</v>
      </c>
      <c r="D16">
        <v>1</v>
      </c>
      <c r="F16" s="429">
        <v>8</v>
      </c>
      <c r="G16" s="429">
        <v>0</v>
      </c>
      <c r="H16" s="429">
        <v>0</v>
      </c>
      <c r="I16" s="429">
        <v>0</v>
      </c>
      <c r="J16" s="429">
        <v>0</v>
      </c>
      <c r="K16" s="429">
        <v>4</v>
      </c>
      <c r="L16" s="429" t="s">
        <v>218</v>
      </c>
      <c r="O16">
        <v>5</v>
      </c>
      <c r="P16" t="s">
        <v>155</v>
      </c>
      <c r="S16" t="s">
        <v>249</v>
      </c>
      <c r="T16" t="s">
        <v>250</v>
      </c>
    </row>
    <row r="17" spans="2:20" ht="20.25">
      <c r="B17" t="s">
        <v>217</v>
      </c>
      <c r="C17" t="s">
        <v>84</v>
      </c>
      <c r="D17">
        <v>1</v>
      </c>
      <c r="F17" s="429">
        <v>8</v>
      </c>
      <c r="G17" s="429">
        <v>0</v>
      </c>
      <c r="H17" s="429">
        <v>0</v>
      </c>
      <c r="I17" s="429">
        <v>0</v>
      </c>
      <c r="J17" s="429">
        <v>0</v>
      </c>
      <c r="K17" s="429">
        <v>4</v>
      </c>
      <c r="L17" s="429" t="s">
        <v>218</v>
      </c>
      <c r="O17">
        <v>5</v>
      </c>
      <c r="P17" t="s">
        <v>155</v>
      </c>
      <c r="S17" t="s">
        <v>249</v>
      </c>
      <c r="T17" t="s">
        <v>250</v>
      </c>
    </row>
    <row r="18" spans="2:20" ht="20.25">
      <c r="B18" t="s">
        <v>217</v>
      </c>
      <c r="C18" t="s">
        <v>183</v>
      </c>
      <c r="D18">
        <v>1</v>
      </c>
      <c r="F18" s="429">
        <v>4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 t="s">
        <v>167</v>
      </c>
      <c r="O18">
        <v>4</v>
      </c>
      <c r="P18" t="s">
        <v>155</v>
      </c>
      <c r="S18" t="s">
        <v>249</v>
      </c>
      <c r="T18" t="s">
        <v>250</v>
      </c>
    </row>
    <row r="19" spans="2:20" ht="20.25">
      <c r="B19" t="s">
        <v>217</v>
      </c>
      <c r="C19" t="s">
        <v>184</v>
      </c>
      <c r="D19">
        <v>1</v>
      </c>
      <c r="F19" s="429">
        <v>4</v>
      </c>
      <c r="G19" s="429">
        <v>0</v>
      </c>
      <c r="H19" s="429">
        <v>0</v>
      </c>
      <c r="I19" s="429">
        <v>0</v>
      </c>
      <c r="J19" s="429">
        <v>0</v>
      </c>
      <c r="K19" s="429">
        <v>0</v>
      </c>
      <c r="L19" s="429" t="s">
        <v>167</v>
      </c>
      <c r="O19">
        <v>4</v>
      </c>
      <c r="P19" t="s">
        <v>155</v>
      </c>
      <c r="S19" t="s">
        <v>249</v>
      </c>
      <c r="T19" t="s">
        <v>250</v>
      </c>
    </row>
    <row r="20" spans="2:20" ht="20.25">
      <c r="B20" t="s">
        <v>217</v>
      </c>
      <c r="C20" t="s">
        <v>90</v>
      </c>
      <c r="D20">
        <v>1</v>
      </c>
      <c r="F20" s="429">
        <v>4</v>
      </c>
      <c r="G20" s="429">
        <v>4</v>
      </c>
      <c r="H20" s="429">
        <v>0</v>
      </c>
      <c r="I20" s="429">
        <v>0</v>
      </c>
      <c r="J20" s="429">
        <v>0</v>
      </c>
      <c r="K20" s="429">
        <v>0</v>
      </c>
      <c r="L20" s="429" t="s">
        <v>218</v>
      </c>
      <c r="O20">
        <v>5</v>
      </c>
      <c r="P20" t="s">
        <v>155</v>
      </c>
      <c r="S20" t="s">
        <v>249</v>
      </c>
      <c r="T20" t="s">
        <v>250</v>
      </c>
    </row>
    <row r="21" spans="2:20" ht="20.25">
      <c r="B21" t="s">
        <v>217</v>
      </c>
      <c r="C21" t="s">
        <v>87</v>
      </c>
      <c r="D21">
        <v>1</v>
      </c>
      <c r="F21" s="429">
        <v>4</v>
      </c>
      <c r="G21" s="429">
        <v>4</v>
      </c>
      <c r="H21" s="429">
        <v>0</v>
      </c>
      <c r="I21" s="429">
        <v>0</v>
      </c>
      <c r="J21" s="429">
        <v>0</v>
      </c>
      <c r="K21" s="429">
        <v>0</v>
      </c>
      <c r="L21" s="429" t="s">
        <v>218</v>
      </c>
      <c r="O21">
        <v>5</v>
      </c>
      <c r="P21" t="s">
        <v>155</v>
      </c>
      <c r="S21" t="s">
        <v>249</v>
      </c>
      <c r="T21" t="s">
        <v>250</v>
      </c>
    </row>
    <row r="24" ht="12.75">
      <c r="C24" t="s">
        <v>223</v>
      </c>
    </row>
    <row r="25" spans="2:19" s="427" customFormat="1" ht="20.25">
      <c r="B25" s="427" t="s">
        <v>214</v>
      </c>
      <c r="C25" s="427" t="s">
        <v>104</v>
      </c>
      <c r="D25" s="427">
        <v>2</v>
      </c>
      <c r="F25" s="431">
        <v>0</v>
      </c>
      <c r="G25" s="431">
        <v>0</v>
      </c>
      <c r="H25" s="431">
        <v>4</v>
      </c>
      <c r="I25" s="431">
        <v>0</v>
      </c>
      <c r="J25" s="431">
        <v>0</v>
      </c>
      <c r="K25" s="431">
        <v>0</v>
      </c>
      <c r="L25" s="432" t="s">
        <v>218</v>
      </c>
      <c r="O25" s="427">
        <v>2</v>
      </c>
      <c r="P25" s="427" t="s">
        <v>156</v>
      </c>
      <c r="S25" t="s">
        <v>249</v>
      </c>
    </row>
    <row r="26" spans="2:19" s="427" customFormat="1" ht="12.75">
      <c r="B26" s="427" t="s">
        <v>215</v>
      </c>
      <c r="C26" s="427" t="s">
        <v>153</v>
      </c>
      <c r="D26" s="427">
        <v>2</v>
      </c>
      <c r="F26" s="427">
        <v>8</v>
      </c>
      <c r="G26" s="427">
        <v>0</v>
      </c>
      <c r="H26" s="427">
        <v>0</v>
      </c>
      <c r="I26" s="427">
        <v>0</v>
      </c>
      <c r="J26" s="427">
        <v>2</v>
      </c>
      <c r="K26" s="427">
        <v>0</v>
      </c>
      <c r="L26" s="427" t="s">
        <v>218</v>
      </c>
      <c r="O26" s="427">
        <v>6.5</v>
      </c>
      <c r="P26" s="427" t="s">
        <v>155</v>
      </c>
      <c r="S26" t="s">
        <v>249</v>
      </c>
    </row>
    <row r="27" spans="2:19" s="427" customFormat="1" ht="12.75">
      <c r="B27" s="427" t="s">
        <v>215</v>
      </c>
      <c r="C27" s="427" t="s">
        <v>52</v>
      </c>
      <c r="D27" s="427">
        <v>2</v>
      </c>
      <c r="F27" s="427">
        <v>4</v>
      </c>
      <c r="G27" s="427">
        <v>0</v>
      </c>
      <c r="H27" s="427">
        <v>0</v>
      </c>
      <c r="I27" s="427">
        <v>0</v>
      </c>
      <c r="J27" s="427">
        <v>2</v>
      </c>
      <c r="K27" s="427">
        <v>0</v>
      </c>
      <c r="L27" s="427" t="s">
        <v>167</v>
      </c>
      <c r="O27" s="427">
        <v>3</v>
      </c>
      <c r="P27" s="427" t="s">
        <v>155</v>
      </c>
      <c r="S27" t="s">
        <v>249</v>
      </c>
    </row>
    <row r="28" spans="2:19" s="427" customFormat="1" ht="12.75">
      <c r="B28" s="427" t="s">
        <v>215</v>
      </c>
      <c r="C28" s="427" t="s">
        <v>154</v>
      </c>
      <c r="D28" s="427">
        <v>2</v>
      </c>
      <c r="F28" s="427">
        <v>4</v>
      </c>
      <c r="G28" s="427">
        <v>0</v>
      </c>
      <c r="H28" s="427">
        <v>0</v>
      </c>
      <c r="I28" s="427">
        <v>0</v>
      </c>
      <c r="J28" s="427">
        <v>4</v>
      </c>
      <c r="K28" s="427">
        <v>0</v>
      </c>
      <c r="L28" s="427" t="s">
        <v>218</v>
      </c>
      <c r="O28" s="427">
        <v>5.5</v>
      </c>
      <c r="P28" s="427" t="s">
        <v>155</v>
      </c>
      <c r="S28" t="s">
        <v>249</v>
      </c>
    </row>
    <row r="29" spans="2:19" s="427" customFormat="1" ht="12.75">
      <c r="B29" s="427" t="s">
        <v>215</v>
      </c>
      <c r="C29" s="427" t="s">
        <v>120</v>
      </c>
      <c r="D29" s="427">
        <v>2</v>
      </c>
      <c r="F29" s="427">
        <v>4</v>
      </c>
      <c r="G29" s="427">
        <v>0</v>
      </c>
      <c r="H29" s="427">
        <v>0</v>
      </c>
      <c r="I29" s="427">
        <v>0</v>
      </c>
      <c r="J29" s="427">
        <v>2</v>
      </c>
      <c r="K29" s="427">
        <v>0</v>
      </c>
      <c r="L29" s="427" t="s">
        <v>167</v>
      </c>
      <c r="O29" s="427">
        <v>3</v>
      </c>
      <c r="P29" s="427" t="s">
        <v>155</v>
      </c>
      <c r="S29" t="s">
        <v>249</v>
      </c>
    </row>
    <row r="30" spans="2:19" s="427" customFormat="1" ht="12.75">
      <c r="B30" s="427" t="s">
        <v>215</v>
      </c>
      <c r="C30" s="427" t="s">
        <v>203</v>
      </c>
      <c r="D30" s="427">
        <v>2</v>
      </c>
      <c r="F30" s="427">
        <v>4</v>
      </c>
      <c r="G30" s="427">
        <v>0</v>
      </c>
      <c r="H30" s="427">
        <v>0</v>
      </c>
      <c r="I30" s="427">
        <v>0</v>
      </c>
      <c r="J30" s="427">
        <v>0</v>
      </c>
      <c r="K30" s="427">
        <v>0</v>
      </c>
      <c r="L30" s="427" t="s">
        <v>167</v>
      </c>
      <c r="O30" s="427">
        <v>3</v>
      </c>
      <c r="P30" s="427" t="s">
        <v>155</v>
      </c>
      <c r="S30" t="s">
        <v>249</v>
      </c>
    </row>
    <row r="31" spans="3:19" s="427" customFormat="1" ht="12.75">
      <c r="C31" s="427" t="s">
        <v>247</v>
      </c>
      <c r="S31" t="s">
        <v>249</v>
      </c>
    </row>
    <row r="32" spans="2:19" ht="12.75">
      <c r="B32" s="392" t="s">
        <v>217</v>
      </c>
      <c r="C32" s="392" t="s">
        <v>89</v>
      </c>
      <c r="D32">
        <v>2</v>
      </c>
      <c r="F32" s="427">
        <v>0</v>
      </c>
      <c r="G32" s="427">
        <v>0</v>
      </c>
      <c r="H32" s="427">
        <v>4</v>
      </c>
      <c r="I32" s="427">
        <v>0</v>
      </c>
      <c r="J32" s="427">
        <v>0</v>
      </c>
      <c r="K32" s="427">
        <v>0</v>
      </c>
      <c r="L32" s="427" t="s">
        <v>246</v>
      </c>
      <c r="O32" s="427">
        <v>1</v>
      </c>
      <c r="P32" s="427" t="s">
        <v>155</v>
      </c>
      <c r="S32" t="s">
        <v>249</v>
      </c>
    </row>
    <row r="33" spans="2:19" ht="12.75">
      <c r="B33" s="392" t="s">
        <v>217</v>
      </c>
      <c r="C33" s="392" t="s">
        <v>85</v>
      </c>
      <c r="D33">
        <v>2</v>
      </c>
      <c r="F33" s="427">
        <v>0</v>
      </c>
      <c r="G33" s="427">
        <v>0</v>
      </c>
      <c r="H33" s="427">
        <v>4</v>
      </c>
      <c r="I33" s="427">
        <v>0</v>
      </c>
      <c r="J33" s="427">
        <v>0</v>
      </c>
      <c r="K33" s="427">
        <v>0</v>
      </c>
      <c r="L33" s="427" t="s">
        <v>246</v>
      </c>
      <c r="O33" s="427">
        <v>1</v>
      </c>
      <c r="P33" s="427" t="s">
        <v>155</v>
      </c>
      <c r="S33" t="s">
        <v>249</v>
      </c>
    </row>
    <row r="34" spans="2:19" s="427" customFormat="1" ht="20.25">
      <c r="B34" s="427" t="s">
        <v>217</v>
      </c>
      <c r="C34" s="427" t="s">
        <v>183</v>
      </c>
      <c r="D34" s="427">
        <v>2</v>
      </c>
      <c r="F34" s="432">
        <v>8</v>
      </c>
      <c r="G34" s="432">
        <v>0</v>
      </c>
      <c r="H34" s="432">
        <v>0</v>
      </c>
      <c r="I34" s="432">
        <v>0</v>
      </c>
      <c r="J34" s="432">
        <v>0</v>
      </c>
      <c r="K34" s="432">
        <v>4</v>
      </c>
      <c r="L34" s="432" t="s">
        <v>218</v>
      </c>
      <c r="O34" s="427">
        <v>3.5</v>
      </c>
      <c r="P34" s="427" t="s">
        <v>155</v>
      </c>
      <c r="S34" t="s">
        <v>249</v>
      </c>
    </row>
    <row r="35" spans="2:19" s="427" customFormat="1" ht="20.25">
      <c r="B35" s="427" t="s">
        <v>217</v>
      </c>
      <c r="C35" s="427" t="s">
        <v>184</v>
      </c>
      <c r="D35" s="427">
        <v>2</v>
      </c>
      <c r="F35" s="432">
        <v>8</v>
      </c>
      <c r="G35" s="432">
        <v>0</v>
      </c>
      <c r="H35" s="432">
        <v>0</v>
      </c>
      <c r="I35" s="432">
        <v>0</v>
      </c>
      <c r="J35" s="432">
        <v>0</v>
      </c>
      <c r="K35" s="432">
        <v>4</v>
      </c>
      <c r="L35" s="432" t="s">
        <v>218</v>
      </c>
      <c r="O35" s="427">
        <v>3.5</v>
      </c>
      <c r="P35" s="427" t="s">
        <v>155</v>
      </c>
      <c r="S35" t="s">
        <v>249</v>
      </c>
    </row>
    <row r="36" spans="2:19" ht="12.75">
      <c r="B36" s="392" t="s">
        <v>217</v>
      </c>
      <c r="C36" s="392" t="s">
        <v>149</v>
      </c>
      <c r="D36">
        <v>2</v>
      </c>
      <c r="F36" s="427">
        <v>4</v>
      </c>
      <c r="G36" s="427">
        <v>0</v>
      </c>
      <c r="H36" s="427">
        <v>0</v>
      </c>
      <c r="I36" s="427">
        <v>0</v>
      </c>
      <c r="J36" s="427">
        <v>2</v>
      </c>
      <c r="K36" s="427">
        <v>0</v>
      </c>
      <c r="L36" s="427" t="s">
        <v>167</v>
      </c>
      <c r="O36" s="427">
        <v>4</v>
      </c>
      <c r="P36" s="427" t="s">
        <v>155</v>
      </c>
      <c r="S36" t="s">
        <v>249</v>
      </c>
    </row>
    <row r="37" spans="2:19" ht="12.75">
      <c r="B37" s="392" t="s">
        <v>217</v>
      </c>
      <c r="C37" s="392" t="s">
        <v>245</v>
      </c>
      <c r="D37">
        <v>2</v>
      </c>
      <c r="F37" s="427">
        <v>4</v>
      </c>
      <c r="G37" s="427">
        <v>0</v>
      </c>
      <c r="H37" s="427">
        <v>0</v>
      </c>
      <c r="I37" s="427">
        <v>0</v>
      </c>
      <c r="J37" s="427">
        <v>2</v>
      </c>
      <c r="K37" s="427">
        <v>0</v>
      </c>
      <c r="L37" s="427" t="s">
        <v>167</v>
      </c>
      <c r="O37" s="427">
        <v>4</v>
      </c>
      <c r="P37" s="427" t="s">
        <v>155</v>
      </c>
      <c r="S37" t="s">
        <v>249</v>
      </c>
    </row>
  </sheetData>
  <sheetProtection/>
  <mergeCells count="2">
    <mergeCell ref="F1:H1"/>
    <mergeCell ref="I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94"/>
  <sheetViews>
    <sheetView view="pageBreakPreview" zoomScale="82" zoomScaleSheetLayoutView="82" zoomScalePageLayoutView="0" workbookViewId="0" topLeftCell="A77">
      <selection activeCell="E91" sqref="E91"/>
    </sheetView>
  </sheetViews>
  <sheetFormatPr defaultColWidth="9.00390625" defaultRowHeight="12.75"/>
  <cols>
    <col min="1" max="1" width="8.375" style="108" customWidth="1"/>
    <col min="2" max="2" width="47.875" style="168" customWidth="1"/>
    <col min="3" max="6" width="9.125" style="108" customWidth="1"/>
    <col min="7" max="7" width="10.00390625" style="108" customWidth="1"/>
    <col min="8" max="13" width="9.125" style="108" customWidth="1"/>
    <col min="14" max="14" width="13.375" style="168" customWidth="1"/>
    <col min="15" max="15" width="9.125" style="0" hidden="1" customWidth="1"/>
    <col min="16" max="32" width="0" style="0" hidden="1" customWidth="1"/>
    <col min="33" max="41" width="9.125" style="112" customWidth="1"/>
  </cols>
  <sheetData>
    <row r="1" spans="1:14" ht="15.75">
      <c r="A1" s="689" t="s">
        <v>206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370" t="s">
        <v>32</v>
      </c>
    </row>
    <row r="2" spans="1:14" ht="15.75" customHeight="1">
      <c r="A2" s="691" t="s">
        <v>33</v>
      </c>
      <c r="B2" s="692" t="s">
        <v>66</v>
      </c>
      <c r="C2" s="693" t="s">
        <v>116</v>
      </c>
      <c r="D2" s="694"/>
      <c r="E2" s="732"/>
      <c r="F2" s="733"/>
      <c r="G2" s="668" t="s">
        <v>34</v>
      </c>
      <c r="H2" s="667" t="s">
        <v>35</v>
      </c>
      <c r="I2" s="667"/>
      <c r="J2" s="667"/>
      <c r="K2" s="667"/>
      <c r="L2" s="667"/>
      <c r="M2" s="667"/>
      <c r="N2" s="667" t="s">
        <v>36</v>
      </c>
    </row>
    <row r="3" spans="1:14" ht="37.5" customHeight="1">
      <c r="A3" s="691"/>
      <c r="B3" s="692"/>
      <c r="C3" s="697"/>
      <c r="D3" s="698"/>
      <c r="E3" s="734"/>
      <c r="F3" s="735"/>
      <c r="G3" s="668"/>
      <c r="H3" s="668" t="s">
        <v>37</v>
      </c>
      <c r="I3" s="706" t="s">
        <v>38</v>
      </c>
      <c r="J3" s="706"/>
      <c r="K3" s="706"/>
      <c r="L3" s="706"/>
      <c r="M3" s="668" t="s">
        <v>39</v>
      </c>
      <c r="N3" s="667"/>
    </row>
    <row r="4" spans="1:14" ht="15.75">
      <c r="A4" s="691"/>
      <c r="B4" s="692"/>
      <c r="C4" s="668" t="s">
        <v>40</v>
      </c>
      <c r="D4" s="668" t="s">
        <v>41</v>
      </c>
      <c r="E4" s="701" t="s">
        <v>63</v>
      </c>
      <c r="F4" s="736"/>
      <c r="G4" s="668"/>
      <c r="H4" s="668"/>
      <c r="I4" s="668" t="s">
        <v>30</v>
      </c>
      <c r="J4" s="668" t="s">
        <v>42</v>
      </c>
      <c r="K4" s="668" t="s">
        <v>43</v>
      </c>
      <c r="L4" s="668" t="s">
        <v>44</v>
      </c>
      <c r="M4" s="668"/>
      <c r="N4" s="368" t="s">
        <v>45</v>
      </c>
    </row>
    <row r="5" spans="1:14" ht="15.75">
      <c r="A5" s="691"/>
      <c r="B5" s="692"/>
      <c r="C5" s="668"/>
      <c r="D5" s="668"/>
      <c r="E5" s="669" t="s">
        <v>64</v>
      </c>
      <c r="F5" s="669" t="s">
        <v>65</v>
      </c>
      <c r="G5" s="668"/>
      <c r="H5" s="668"/>
      <c r="I5" s="668"/>
      <c r="J5" s="668"/>
      <c r="K5" s="668"/>
      <c r="L5" s="668"/>
      <c r="M5" s="668"/>
      <c r="N5" s="30">
        <v>1</v>
      </c>
    </row>
    <row r="6" spans="1:41" ht="29.25" customHeight="1">
      <c r="A6" s="691"/>
      <c r="B6" s="692"/>
      <c r="C6" s="668"/>
      <c r="D6" s="668"/>
      <c r="E6" s="743"/>
      <c r="F6" s="743"/>
      <c r="G6" s="668"/>
      <c r="H6" s="668"/>
      <c r="I6" s="668"/>
      <c r="J6" s="668"/>
      <c r="K6" s="668"/>
      <c r="L6" s="668"/>
      <c r="M6" s="668"/>
      <c r="N6" s="369" t="s">
        <v>119</v>
      </c>
      <c r="AG6" s="381"/>
      <c r="AH6" s="381"/>
      <c r="AI6" s="381"/>
      <c r="AJ6" s="748" t="s">
        <v>209</v>
      </c>
      <c r="AK6" s="748"/>
      <c r="AL6" s="748"/>
      <c r="AM6" s="749" t="s">
        <v>160</v>
      </c>
      <c r="AN6" s="749"/>
      <c r="AO6" s="749"/>
    </row>
    <row r="7" spans="1:41" ht="16.5">
      <c r="A7" s="691"/>
      <c r="B7" s="692"/>
      <c r="C7" s="668"/>
      <c r="D7" s="668"/>
      <c r="E7" s="744"/>
      <c r="F7" s="744"/>
      <c r="G7" s="668"/>
      <c r="H7" s="668"/>
      <c r="I7" s="668"/>
      <c r="J7" s="668"/>
      <c r="K7" s="668"/>
      <c r="L7" s="668"/>
      <c r="M7" s="668"/>
      <c r="N7" s="31"/>
      <c r="AG7" s="381" t="s">
        <v>210</v>
      </c>
      <c r="AH7" s="381" t="s">
        <v>211</v>
      </c>
      <c r="AI7" s="381" t="s">
        <v>212</v>
      </c>
      <c r="AJ7" s="382" t="s">
        <v>213</v>
      </c>
      <c r="AK7" s="382" t="s">
        <v>163</v>
      </c>
      <c r="AL7" s="382" t="s">
        <v>164</v>
      </c>
      <c r="AM7" s="383" t="s">
        <v>213</v>
      </c>
      <c r="AN7" s="383" t="s">
        <v>163</v>
      </c>
      <c r="AO7" s="383" t="s">
        <v>164</v>
      </c>
    </row>
    <row r="8" spans="1:14" ht="15.75">
      <c r="A8" s="44">
        <v>1</v>
      </c>
      <c r="B8" s="45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</row>
    <row r="9" spans="1:14" ht="16.5" hidden="1" thickBot="1">
      <c r="A9" s="724" t="s">
        <v>80</v>
      </c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</row>
    <row r="10" spans="1:14" ht="16.5" hidden="1" thickBot="1">
      <c r="A10" s="746" t="s">
        <v>136</v>
      </c>
      <c r="B10" s="747"/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</row>
    <row r="11" spans="1:14" ht="32.25" hidden="1" thickBot="1">
      <c r="A11" s="50" t="s">
        <v>68</v>
      </c>
      <c r="B11" s="76" t="s">
        <v>67</v>
      </c>
      <c r="C11" s="35"/>
      <c r="D11" s="35"/>
      <c r="E11" s="35"/>
      <c r="F11" s="178"/>
      <c r="G11" s="77">
        <v>3</v>
      </c>
      <c r="H11" s="78">
        <f>G11*30</f>
        <v>90</v>
      </c>
      <c r="I11" s="35"/>
      <c r="J11" s="35"/>
      <c r="K11" s="35"/>
      <c r="L11" s="35"/>
      <c r="M11" s="35"/>
      <c r="N11" s="35"/>
    </row>
    <row r="12" spans="1:31" ht="23.25" customHeight="1" hidden="1">
      <c r="A12" s="93" t="s">
        <v>50</v>
      </c>
      <c r="B12" s="171" t="s">
        <v>104</v>
      </c>
      <c r="C12" s="89"/>
      <c r="D12" s="52"/>
      <c r="E12" s="52"/>
      <c r="F12" s="88"/>
      <c r="G12" s="104">
        <v>3.5</v>
      </c>
      <c r="H12" s="90">
        <f>H13+H14</f>
        <v>105</v>
      </c>
      <c r="I12" s="91"/>
      <c r="J12" s="91"/>
      <c r="K12" s="91"/>
      <c r="L12" s="91"/>
      <c r="M12" s="92"/>
      <c r="N12" s="373"/>
      <c r="AD12" t="b">
        <f aca="true" t="shared" si="0" ref="AD12:AD18">ISBLANK(N12)</f>
        <v>1</v>
      </c>
      <c r="AE12" t="b">
        <f>ISBLANK(#REF!)</f>
        <v>0</v>
      </c>
    </row>
    <row r="13" spans="1:31" ht="21" customHeight="1" hidden="1">
      <c r="A13" s="93"/>
      <c r="B13" s="164" t="s">
        <v>104</v>
      </c>
      <c r="C13" s="89"/>
      <c r="D13" s="52" t="s">
        <v>50</v>
      </c>
      <c r="E13" s="52"/>
      <c r="F13" s="88"/>
      <c r="G13" s="105">
        <v>1.5</v>
      </c>
      <c r="H13" s="106">
        <f>G13*30</f>
        <v>45</v>
      </c>
      <c r="I13" s="107">
        <v>4</v>
      </c>
      <c r="J13" s="107"/>
      <c r="K13" s="107"/>
      <c r="L13" s="107" t="s">
        <v>97</v>
      </c>
      <c r="M13" s="94">
        <f>H13-I13</f>
        <v>41</v>
      </c>
      <c r="N13" s="95" t="s">
        <v>97</v>
      </c>
      <c r="P13">
        <v>8</v>
      </c>
      <c r="Q13">
        <v>4</v>
      </c>
      <c r="R13">
        <v>20</v>
      </c>
      <c r="S13">
        <v>10</v>
      </c>
      <c r="AC13" t="s">
        <v>156</v>
      </c>
      <c r="AD13" t="b">
        <f t="shared" si="0"/>
        <v>0</v>
      </c>
      <c r="AE13" t="b">
        <f>ISBLANK(#REF!)</f>
        <v>0</v>
      </c>
    </row>
    <row r="14" spans="1:31" ht="15.75" customHeight="1" hidden="1">
      <c r="A14" s="96"/>
      <c r="B14" s="165" t="s">
        <v>104</v>
      </c>
      <c r="C14" s="97">
        <v>2</v>
      </c>
      <c r="D14" s="51"/>
      <c r="E14" s="51"/>
      <c r="F14" s="87"/>
      <c r="G14" s="109">
        <v>2</v>
      </c>
      <c r="H14" s="110">
        <f>G14*30</f>
        <v>60</v>
      </c>
      <c r="I14" s="111">
        <v>4</v>
      </c>
      <c r="J14" s="58"/>
      <c r="K14" s="58"/>
      <c r="L14" s="58" t="s">
        <v>97</v>
      </c>
      <c r="M14" s="98">
        <f>H14-I14</f>
        <v>56</v>
      </c>
      <c r="N14" s="99"/>
      <c r="AC14" t="s">
        <v>156</v>
      </c>
      <c r="AD14" t="b">
        <f t="shared" si="0"/>
        <v>1</v>
      </c>
      <c r="AE14" t="b">
        <f>ISBLANK(#REF!)</f>
        <v>0</v>
      </c>
    </row>
    <row r="15" spans="1:31" ht="16.5" hidden="1" thickBot="1">
      <c r="A15" s="51" t="s">
        <v>82</v>
      </c>
      <c r="B15" s="79" t="s">
        <v>198</v>
      </c>
      <c r="C15" s="47"/>
      <c r="D15" s="47">
        <v>2</v>
      </c>
      <c r="E15" s="47"/>
      <c r="F15" s="44"/>
      <c r="G15" s="48">
        <v>3</v>
      </c>
      <c r="H15" s="47">
        <f>G15*30</f>
        <v>90</v>
      </c>
      <c r="I15" s="47">
        <v>4</v>
      </c>
      <c r="J15" s="47" t="s">
        <v>97</v>
      </c>
      <c r="K15" s="47"/>
      <c r="L15" s="47"/>
      <c r="M15" s="47">
        <f>H15-I15</f>
        <v>86</v>
      </c>
      <c r="N15" s="55"/>
      <c r="AC15" t="s">
        <v>155</v>
      </c>
      <c r="AD15" t="b">
        <f t="shared" si="0"/>
        <v>1</v>
      </c>
      <c r="AE15" t="b">
        <f>ISBLANK(#REF!)</f>
        <v>0</v>
      </c>
    </row>
    <row r="16" spans="1:31" ht="16.5" hidden="1" thickBot="1">
      <c r="A16" s="50" t="s">
        <v>83</v>
      </c>
      <c r="B16" s="76" t="s">
        <v>62</v>
      </c>
      <c r="C16" s="34">
        <v>1</v>
      </c>
      <c r="D16" s="34"/>
      <c r="E16" s="34"/>
      <c r="F16" s="33"/>
      <c r="G16" s="42">
        <v>3</v>
      </c>
      <c r="H16" s="38">
        <v>90</v>
      </c>
      <c r="I16" s="71">
        <v>4</v>
      </c>
      <c r="J16" s="71" t="s">
        <v>97</v>
      </c>
      <c r="K16" s="34"/>
      <c r="L16" s="34"/>
      <c r="M16" s="34">
        <v>86</v>
      </c>
      <c r="N16" s="50" t="s">
        <v>97</v>
      </c>
      <c r="AD16" t="b">
        <f t="shared" si="0"/>
        <v>0</v>
      </c>
      <c r="AE16" t="b">
        <f>ISBLANK(#REF!)</f>
        <v>0</v>
      </c>
    </row>
    <row r="17" spans="1:31" ht="16.5" customHeight="1" hidden="1">
      <c r="A17" s="41"/>
      <c r="B17" s="39"/>
      <c r="C17" s="34"/>
      <c r="D17" s="34"/>
      <c r="E17" s="34"/>
      <c r="F17" s="33"/>
      <c r="G17" s="37"/>
      <c r="H17" s="34"/>
      <c r="I17" s="71"/>
      <c r="J17" s="71"/>
      <c r="K17" s="34"/>
      <c r="L17" s="34"/>
      <c r="M17" s="34"/>
      <c r="N17" s="71"/>
      <c r="AC17" t="s">
        <v>130</v>
      </c>
      <c r="AD17" t="b">
        <f t="shared" si="0"/>
        <v>1</v>
      </c>
      <c r="AE17" t="b">
        <f>ISBLANK(#REF!)</f>
        <v>0</v>
      </c>
    </row>
    <row r="18" spans="1:31" ht="30.75" customHeight="1" hidden="1" thickBot="1">
      <c r="A18" s="51"/>
      <c r="B18" s="36"/>
      <c r="C18" s="34"/>
      <c r="D18" s="34"/>
      <c r="E18" s="34"/>
      <c r="F18" s="32"/>
      <c r="G18" s="37"/>
      <c r="H18" s="34"/>
      <c r="I18" s="34"/>
      <c r="J18" s="34"/>
      <c r="K18" s="34"/>
      <c r="L18" s="34"/>
      <c r="M18" s="34"/>
      <c r="N18" s="71"/>
      <c r="AC18" t="s">
        <v>130</v>
      </c>
      <c r="AD18" t="b">
        <f t="shared" si="0"/>
        <v>1</v>
      </c>
      <c r="AE18" t="b">
        <f>ISBLANK(#REF!)</f>
        <v>0</v>
      </c>
    </row>
    <row r="19" spans="1:14" ht="19.5" customHeight="1" hidden="1" thickBot="1">
      <c r="A19" s="708" t="s">
        <v>99</v>
      </c>
      <c r="B19" s="753"/>
      <c r="C19" s="49"/>
      <c r="D19" s="56"/>
      <c r="E19" s="56"/>
      <c r="F19" s="85"/>
      <c r="G19" s="86">
        <f>G12+G15+G16</f>
        <v>9.5</v>
      </c>
      <c r="H19" s="189">
        <f>H12+H15+H16</f>
        <v>285</v>
      </c>
      <c r="I19" s="189">
        <f>I13+I14+I15+I16</f>
        <v>16</v>
      </c>
      <c r="J19" s="56">
        <v>8</v>
      </c>
      <c r="K19" s="56">
        <f>SUM(K11,K16)</f>
        <v>0</v>
      </c>
      <c r="L19" s="56">
        <v>8</v>
      </c>
      <c r="M19" s="56">
        <f>M13+M14+M15+M16</f>
        <v>269</v>
      </c>
      <c r="N19" s="100"/>
    </row>
    <row r="20" spans="1:14" ht="16.5" hidden="1" thickBot="1">
      <c r="A20" s="710" t="s">
        <v>137</v>
      </c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</row>
    <row r="21" spans="1:31" ht="32.25" hidden="1" thickBot="1">
      <c r="A21" s="70" t="s">
        <v>50</v>
      </c>
      <c r="B21" s="39" t="s">
        <v>120</v>
      </c>
      <c r="C21" s="174"/>
      <c r="D21" s="174">
        <v>1</v>
      </c>
      <c r="E21" s="174"/>
      <c r="F21" s="174"/>
      <c r="G21" s="362">
        <v>3</v>
      </c>
      <c r="H21" s="174">
        <f aca="true" t="shared" si="1" ref="H21:H27">G21*30</f>
        <v>90</v>
      </c>
      <c r="I21" s="174">
        <v>6</v>
      </c>
      <c r="J21" s="174">
        <v>4</v>
      </c>
      <c r="K21" s="174">
        <v>2</v>
      </c>
      <c r="L21" s="174"/>
      <c r="M21" s="174">
        <f aca="true" t="shared" si="2" ref="M21:M27">H21-I21</f>
        <v>84</v>
      </c>
      <c r="N21" s="363" t="s">
        <v>100</v>
      </c>
      <c r="AC21" t="s">
        <v>155</v>
      </c>
      <c r="AD21" t="b">
        <f>ISBLANK(N21)</f>
        <v>0</v>
      </c>
      <c r="AE21" t="b">
        <f>ISBLANK(#REF!)</f>
        <v>0</v>
      </c>
    </row>
    <row r="22" spans="1:31" ht="16.5" hidden="1" thickBot="1">
      <c r="A22" s="50" t="s">
        <v>82</v>
      </c>
      <c r="B22" s="358" t="s">
        <v>186</v>
      </c>
      <c r="C22" s="71">
        <v>1</v>
      </c>
      <c r="D22" s="71"/>
      <c r="E22" s="71"/>
      <c r="F22" s="32"/>
      <c r="G22" s="306">
        <v>4</v>
      </c>
      <c r="H22" s="71">
        <f t="shared" si="1"/>
        <v>120</v>
      </c>
      <c r="I22" s="71">
        <v>6</v>
      </c>
      <c r="J22" s="71">
        <v>4</v>
      </c>
      <c r="K22" s="71"/>
      <c r="L22" s="71">
        <v>2</v>
      </c>
      <c r="M22" s="71">
        <f t="shared" si="2"/>
        <v>114</v>
      </c>
      <c r="N22" s="364" t="s">
        <v>100</v>
      </c>
      <c r="AC22" t="s">
        <v>155</v>
      </c>
      <c r="AD22" t="b">
        <f>ISBLANK(N22)</f>
        <v>0</v>
      </c>
      <c r="AE22" t="b">
        <f>ISBLANK(#REF!)</f>
        <v>0</v>
      </c>
    </row>
    <row r="23" spans="1:31" ht="32.25" hidden="1" thickBot="1">
      <c r="A23" s="50" t="s">
        <v>83</v>
      </c>
      <c r="B23" s="39" t="s">
        <v>153</v>
      </c>
      <c r="C23" s="71"/>
      <c r="D23" s="71"/>
      <c r="E23" s="71"/>
      <c r="F23" s="32"/>
      <c r="G23" s="306">
        <v>6.5</v>
      </c>
      <c r="H23" s="71">
        <f>G23*30</f>
        <v>195</v>
      </c>
      <c r="I23" s="71">
        <v>10</v>
      </c>
      <c r="J23" s="71">
        <v>8</v>
      </c>
      <c r="K23" s="71">
        <v>2</v>
      </c>
      <c r="L23" s="71"/>
      <c r="M23" s="71">
        <f>H23-I23</f>
        <v>185</v>
      </c>
      <c r="N23" s="359"/>
      <c r="AC23" t="s">
        <v>155</v>
      </c>
      <c r="AD23" t="b">
        <f>ISBLANK(N23)</f>
        <v>1</v>
      </c>
      <c r="AE23" t="b">
        <f>ISBLANK(#REF!)</f>
        <v>0</v>
      </c>
    </row>
    <row r="24" spans="1:31" ht="32.25" hidden="1" thickBot="1">
      <c r="A24" s="50"/>
      <c r="B24" s="39" t="s">
        <v>153</v>
      </c>
      <c r="C24" s="71"/>
      <c r="D24" s="71">
        <v>1</v>
      </c>
      <c r="E24" s="71"/>
      <c r="F24" s="32"/>
      <c r="G24" s="80">
        <v>2.5</v>
      </c>
      <c r="H24" s="71">
        <f t="shared" si="1"/>
        <v>75</v>
      </c>
      <c r="I24" s="71">
        <v>6</v>
      </c>
      <c r="J24" s="71">
        <v>4</v>
      </c>
      <c r="K24" s="71">
        <v>2</v>
      </c>
      <c r="L24" s="71"/>
      <c r="M24" s="71">
        <f t="shared" si="2"/>
        <v>69</v>
      </c>
      <c r="N24" s="361" t="s">
        <v>100</v>
      </c>
      <c r="AC24" t="s">
        <v>155</v>
      </c>
      <c r="AD24" t="b">
        <f>ISBLANK(#REF!)</f>
        <v>0</v>
      </c>
      <c r="AE24" t="b">
        <f>ISBLANK(N24)</f>
        <v>0</v>
      </c>
    </row>
    <row r="25" spans="1:31" ht="36" customHeight="1" hidden="1">
      <c r="A25" s="366"/>
      <c r="B25" s="39" t="s">
        <v>153</v>
      </c>
      <c r="C25" s="306">
        <v>2</v>
      </c>
      <c r="D25" s="80"/>
      <c r="E25" s="80"/>
      <c r="F25" s="306"/>
      <c r="G25" s="80">
        <v>4</v>
      </c>
      <c r="H25" s="71">
        <f>G25*30</f>
        <v>120</v>
      </c>
      <c r="I25" s="71">
        <v>4</v>
      </c>
      <c r="J25" s="80">
        <v>4</v>
      </c>
      <c r="K25" s="80"/>
      <c r="L25" s="80"/>
      <c r="M25" s="71">
        <f>H25-I25</f>
        <v>116</v>
      </c>
      <c r="AC25" t="s">
        <v>155</v>
      </c>
      <c r="AD25" t="b">
        <f>ISBLANK(#REF!)</f>
        <v>0</v>
      </c>
      <c r="AE25" t="b">
        <f>ISBLANK(#REF!)</f>
        <v>0</v>
      </c>
    </row>
    <row r="26" spans="1:31" ht="32.25" hidden="1" thickBot="1">
      <c r="A26" s="50" t="s">
        <v>114</v>
      </c>
      <c r="B26" s="39" t="s">
        <v>52</v>
      </c>
      <c r="C26" s="71"/>
      <c r="D26" s="71">
        <v>2</v>
      </c>
      <c r="E26" s="71"/>
      <c r="F26" s="33"/>
      <c r="G26" s="367">
        <v>3</v>
      </c>
      <c r="H26" s="71">
        <f t="shared" si="1"/>
        <v>90</v>
      </c>
      <c r="I26" s="71">
        <v>6</v>
      </c>
      <c r="J26" s="71">
        <v>4</v>
      </c>
      <c r="K26" s="71">
        <v>2</v>
      </c>
      <c r="L26" s="71"/>
      <c r="M26" s="71">
        <f t="shared" si="2"/>
        <v>84</v>
      </c>
      <c r="N26" s="50"/>
      <c r="AC26" t="s">
        <v>155</v>
      </c>
      <c r="AD26" t="b">
        <f>ISBLANK(N26)</f>
        <v>1</v>
      </c>
      <c r="AE26" t="b">
        <f>ISBLANK(#REF!)</f>
        <v>0</v>
      </c>
    </row>
    <row r="27" spans="1:31" ht="69.75" customHeight="1" hidden="1">
      <c r="A27" s="50" t="s">
        <v>138</v>
      </c>
      <c r="B27" s="282" t="s">
        <v>154</v>
      </c>
      <c r="C27" s="71">
        <v>2</v>
      </c>
      <c r="D27" s="71"/>
      <c r="E27" s="71"/>
      <c r="F27" s="32"/>
      <c r="G27" s="367">
        <v>5.5</v>
      </c>
      <c r="H27" s="71">
        <f t="shared" si="1"/>
        <v>165</v>
      </c>
      <c r="I27" s="71">
        <v>12</v>
      </c>
      <c r="J27" s="71">
        <v>4</v>
      </c>
      <c r="K27" s="71">
        <v>4</v>
      </c>
      <c r="L27" s="71"/>
      <c r="M27" s="71">
        <f t="shared" si="2"/>
        <v>153</v>
      </c>
      <c r="N27" s="50"/>
      <c r="AC27" t="s">
        <v>155</v>
      </c>
      <c r="AD27" t="b">
        <f>ISBLANK(N27)</f>
        <v>1</v>
      </c>
      <c r="AE27" t="b">
        <f>ISBLANK(#REF!)</f>
        <v>0</v>
      </c>
    </row>
    <row r="28" spans="1:30" ht="63.75" hidden="1" thickBot="1">
      <c r="A28" s="51" t="s">
        <v>139</v>
      </c>
      <c r="B28" s="192" t="s">
        <v>59</v>
      </c>
      <c r="C28" s="338"/>
      <c r="D28" s="338"/>
      <c r="E28" s="47"/>
      <c r="F28" s="339"/>
      <c r="G28" s="55"/>
      <c r="H28" s="54"/>
      <c r="I28" s="54"/>
      <c r="J28" s="54"/>
      <c r="K28" s="54"/>
      <c r="L28" s="47"/>
      <c r="M28" s="47"/>
      <c r="N28" s="72"/>
      <c r="AD28" t="b">
        <f>ISBLANK(N28)</f>
        <v>1</v>
      </c>
    </row>
    <row r="29" spans="1:14" ht="16.5" hidden="1" thickBot="1">
      <c r="A29" s="340" t="s">
        <v>139</v>
      </c>
      <c r="B29" s="341" t="s">
        <v>203</v>
      </c>
      <c r="C29" s="342"/>
      <c r="D29" s="342">
        <v>2</v>
      </c>
      <c r="E29" s="343"/>
      <c r="F29" s="344"/>
      <c r="G29" s="345">
        <v>3</v>
      </c>
      <c r="H29" s="346">
        <f>G29*30</f>
        <v>90</v>
      </c>
      <c r="I29" s="346">
        <v>4</v>
      </c>
      <c r="J29" s="346">
        <v>4</v>
      </c>
      <c r="K29" s="346"/>
      <c r="L29" s="343"/>
      <c r="M29" s="343">
        <f>H29-I29</f>
        <v>86</v>
      </c>
      <c r="N29" s="374"/>
    </row>
    <row r="30" spans="1:14" ht="20.25" customHeight="1" hidden="1" thickBot="1">
      <c r="A30" s="737" t="s">
        <v>140</v>
      </c>
      <c r="B30" s="738"/>
      <c r="C30" s="74"/>
      <c r="D30" s="74"/>
      <c r="E30" s="74"/>
      <c r="F30" s="74"/>
      <c r="G30" s="103">
        <f>G21+G22+G23+G26+G27+G29</f>
        <v>25</v>
      </c>
      <c r="H30" s="103">
        <f>H21+H22+H23+H26+H27+H29</f>
        <v>750</v>
      </c>
      <c r="I30" s="103">
        <f>I21+I22+I23+I26+I27+I29</f>
        <v>44</v>
      </c>
      <c r="J30" s="103">
        <f>J21+J22+J23+J26+J27+J29</f>
        <v>28</v>
      </c>
      <c r="K30" s="103">
        <f>K21+K22+K23+K26+K27</f>
        <v>10</v>
      </c>
      <c r="L30" s="103">
        <f>L21+L22+L23+L26+L27</f>
        <v>2</v>
      </c>
      <c r="M30" s="103">
        <f>M21+M22+M23+M26+M27+M29</f>
        <v>706</v>
      </c>
      <c r="N30" s="84"/>
    </row>
    <row r="31" spans="1:14" ht="25.5" customHeight="1" hidden="1" thickBot="1">
      <c r="A31" s="737" t="s">
        <v>189</v>
      </c>
      <c r="B31" s="738"/>
      <c r="C31" s="74"/>
      <c r="D31" s="74"/>
      <c r="E31" s="74"/>
      <c r="F31" s="74"/>
      <c r="G31" s="103">
        <f aca="true" t="shared" si="3" ref="G31:M31">G19+G30</f>
        <v>34.5</v>
      </c>
      <c r="H31" s="103">
        <f t="shared" si="3"/>
        <v>1035</v>
      </c>
      <c r="I31" s="103">
        <f t="shared" si="3"/>
        <v>60</v>
      </c>
      <c r="J31" s="103">
        <f t="shared" si="3"/>
        <v>36</v>
      </c>
      <c r="K31" s="103">
        <f t="shared" si="3"/>
        <v>10</v>
      </c>
      <c r="L31" s="103">
        <f t="shared" si="3"/>
        <v>10</v>
      </c>
      <c r="M31" s="103">
        <f t="shared" si="3"/>
        <v>975</v>
      </c>
      <c r="N31" s="84"/>
    </row>
    <row r="32" spans="1:14" ht="16.5" hidden="1" thickBot="1">
      <c r="A32" s="739" t="s">
        <v>141</v>
      </c>
      <c r="B32" s="740"/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</row>
    <row r="33" spans="1:14" ht="22.5" customHeight="1" hidden="1" thickBot="1">
      <c r="A33" s="82" t="s">
        <v>50</v>
      </c>
      <c r="B33" s="167" t="s">
        <v>53</v>
      </c>
      <c r="C33" s="57"/>
      <c r="D33" s="48">
        <v>3</v>
      </c>
      <c r="E33" s="48"/>
      <c r="F33" s="48"/>
      <c r="G33" s="57">
        <v>6</v>
      </c>
      <c r="H33" s="48">
        <f>G33*30</f>
        <v>180</v>
      </c>
      <c r="I33" s="48"/>
      <c r="J33" s="48"/>
      <c r="K33" s="48"/>
      <c r="L33" s="48"/>
      <c r="M33" s="48"/>
      <c r="N33" s="375"/>
    </row>
    <row r="34" spans="1:14" ht="16.5" hidden="1" thickBot="1">
      <c r="A34" s="741" t="s">
        <v>142</v>
      </c>
      <c r="B34" s="742"/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M34" s="742"/>
      <c r="N34" s="742"/>
    </row>
    <row r="35" spans="1:14" ht="15.75" customHeight="1" hidden="1" thickBot="1">
      <c r="A35" s="318" t="s">
        <v>50</v>
      </c>
      <c r="B35" s="319" t="s">
        <v>181</v>
      </c>
      <c r="C35" s="320">
        <v>3</v>
      </c>
      <c r="D35" s="320"/>
      <c r="E35" s="320"/>
      <c r="F35" s="320"/>
      <c r="G35" s="321">
        <v>24</v>
      </c>
      <c r="H35" s="320">
        <f>G35*30</f>
        <v>720</v>
      </c>
      <c r="I35" s="320"/>
      <c r="J35" s="320"/>
      <c r="K35" s="320"/>
      <c r="L35" s="320"/>
      <c r="M35" s="320"/>
      <c r="N35" s="376"/>
    </row>
    <row r="36" spans="1:14" ht="15.75" customHeight="1" hidden="1" thickBot="1">
      <c r="A36" s="59"/>
      <c r="B36" s="166" t="s">
        <v>188</v>
      </c>
      <c r="C36" s="60"/>
      <c r="D36" s="60"/>
      <c r="E36" s="60"/>
      <c r="F36" s="60"/>
      <c r="G36" s="305">
        <f>G19+G30+G35+G33</f>
        <v>64.5</v>
      </c>
      <c r="H36" s="60">
        <f>G36*30</f>
        <v>1935</v>
      </c>
      <c r="I36" s="60"/>
      <c r="J36" s="60"/>
      <c r="K36" s="60"/>
      <c r="L36" s="60"/>
      <c r="M36" s="60"/>
      <c r="N36" s="377"/>
    </row>
    <row r="37" spans="1:14" ht="20.25" customHeight="1" hidden="1" thickBot="1">
      <c r="A37" s="737" t="s">
        <v>79</v>
      </c>
      <c r="B37" s="751"/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</row>
    <row r="38" spans="1:14" ht="18" customHeight="1" hidden="1" thickBot="1">
      <c r="A38" s="752" t="s">
        <v>143</v>
      </c>
      <c r="B38" s="752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</row>
    <row r="39" spans="1:14" ht="16.5" hidden="1" thickBot="1">
      <c r="A39" s="653" t="s">
        <v>191</v>
      </c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</row>
    <row r="40" spans="1:14" ht="16.5" hidden="1" thickBot="1">
      <c r="A40" s="289"/>
      <c r="B40" s="307" t="s">
        <v>144</v>
      </c>
      <c r="C40" s="287"/>
      <c r="D40" s="285" t="s">
        <v>50</v>
      </c>
      <c r="E40" s="291"/>
      <c r="F40" s="293"/>
      <c r="G40" s="297">
        <v>3</v>
      </c>
      <c r="H40" s="298">
        <f>G40*30</f>
        <v>90</v>
      </c>
      <c r="I40" s="295">
        <v>4</v>
      </c>
      <c r="J40" s="172"/>
      <c r="K40" s="172"/>
      <c r="L40" s="173" t="s">
        <v>97</v>
      </c>
      <c r="M40" s="302">
        <f>H40-I40</f>
        <v>86</v>
      </c>
      <c r="N40" s="301" t="s">
        <v>97</v>
      </c>
    </row>
    <row r="41" spans="1:14" ht="32.25" hidden="1" thickBot="1">
      <c r="A41" s="290"/>
      <c r="B41" s="308" t="s">
        <v>190</v>
      </c>
      <c r="C41" s="288"/>
      <c r="D41" s="286" t="s">
        <v>50</v>
      </c>
      <c r="E41" s="292"/>
      <c r="F41" s="294"/>
      <c r="G41" s="299">
        <v>3</v>
      </c>
      <c r="H41" s="300">
        <f>G41*30</f>
        <v>90</v>
      </c>
      <c r="I41" s="296">
        <v>4</v>
      </c>
      <c r="J41" s="283"/>
      <c r="K41" s="283"/>
      <c r="L41" s="284" t="s">
        <v>97</v>
      </c>
      <c r="M41" s="303">
        <v>86</v>
      </c>
      <c r="N41" s="304" t="s">
        <v>97</v>
      </c>
    </row>
    <row r="42" spans="1:31" ht="16.5" hidden="1" thickBot="1">
      <c r="A42" s="310"/>
      <c r="B42" s="312" t="s">
        <v>46</v>
      </c>
      <c r="C42" s="314"/>
      <c r="D42" s="313">
        <v>1</v>
      </c>
      <c r="E42" s="34"/>
      <c r="F42" s="316"/>
      <c r="G42" s="315">
        <v>3</v>
      </c>
      <c r="H42" s="317">
        <f>G42*30</f>
        <v>90</v>
      </c>
      <c r="I42" s="311">
        <v>4</v>
      </c>
      <c r="J42" s="34"/>
      <c r="K42" s="34"/>
      <c r="L42" s="34" t="s">
        <v>97</v>
      </c>
      <c r="M42" s="317">
        <f>H42-I42</f>
        <v>86</v>
      </c>
      <c r="N42" s="304" t="s">
        <v>97</v>
      </c>
      <c r="AC42" t="s">
        <v>129</v>
      </c>
      <c r="AD42" t="b">
        <f>ISBLANK(N42)</f>
        <v>0</v>
      </c>
      <c r="AE42" t="b">
        <f>ISBLANK(#REF!)</f>
        <v>0</v>
      </c>
    </row>
    <row r="43" spans="1:42" s="112" customFormat="1" ht="16.5" hidden="1" thickBot="1">
      <c r="A43" s="347"/>
      <c r="B43" s="309" t="s">
        <v>145</v>
      </c>
      <c r="C43" s="347"/>
      <c r="D43" s="348">
        <v>1</v>
      </c>
      <c r="E43" s="349"/>
      <c r="F43" s="350"/>
      <c r="G43" s="351">
        <v>3</v>
      </c>
      <c r="H43" s="350">
        <f>G43*30</f>
        <v>90</v>
      </c>
      <c r="I43" s="348">
        <v>4</v>
      </c>
      <c r="J43" s="352"/>
      <c r="K43" s="352"/>
      <c r="L43" s="352" t="s">
        <v>97</v>
      </c>
      <c r="M43" s="350">
        <f>H43-I43</f>
        <v>86</v>
      </c>
      <c r="N43" s="304" t="s">
        <v>97</v>
      </c>
      <c r="AF43" s="384"/>
      <c r="AP43" s="145"/>
    </row>
    <row r="44" spans="1:14" ht="16.5" hidden="1" thickBot="1">
      <c r="A44" s="660" t="s">
        <v>187</v>
      </c>
      <c r="B44" s="660"/>
      <c r="C44" s="354"/>
      <c r="D44" s="353">
        <v>1.1</v>
      </c>
      <c r="E44" s="353"/>
      <c r="F44" s="353"/>
      <c r="G44" s="355">
        <v>6</v>
      </c>
      <c r="H44" s="356">
        <f>G44*30</f>
        <v>180</v>
      </c>
      <c r="I44" s="357">
        <v>8</v>
      </c>
      <c r="J44" s="353"/>
      <c r="K44" s="353"/>
      <c r="L44" s="353">
        <v>8</v>
      </c>
      <c r="M44" s="356">
        <f>H44-I44</f>
        <v>172</v>
      </c>
      <c r="N44" s="326"/>
    </row>
    <row r="45" spans="1:14" ht="16.5" hidden="1" thickBot="1">
      <c r="A45" s="683" t="s">
        <v>146</v>
      </c>
      <c r="B45" s="684"/>
      <c r="C45" s="684"/>
      <c r="D45" s="684"/>
      <c r="E45" s="684"/>
      <c r="F45" s="684"/>
      <c r="G45" s="684"/>
      <c r="H45" s="684"/>
      <c r="I45" s="684"/>
      <c r="J45" s="684"/>
      <c r="K45" s="684"/>
      <c r="L45" s="684"/>
      <c r="M45" s="684"/>
      <c r="N45" s="684"/>
    </row>
    <row r="46" spans="1:14" ht="21" customHeight="1" hidden="1" thickBot="1">
      <c r="A46" s="324" t="s">
        <v>50</v>
      </c>
      <c r="B46" s="323" t="s">
        <v>192</v>
      </c>
      <c r="C46" s="324" t="s">
        <v>193</v>
      </c>
      <c r="D46" s="323"/>
      <c r="E46" s="323"/>
      <c r="F46" s="323"/>
      <c r="G46" s="327">
        <f>G47+G48</f>
        <v>11.5</v>
      </c>
      <c r="H46" s="327">
        <f>G46*30</f>
        <v>345</v>
      </c>
      <c r="I46" s="327" t="s">
        <v>195</v>
      </c>
      <c r="J46" s="327" t="s">
        <v>196</v>
      </c>
      <c r="K46" s="327" t="s">
        <v>194</v>
      </c>
      <c r="L46" s="327"/>
      <c r="M46" s="327">
        <f>H46-I46</f>
        <v>321</v>
      </c>
      <c r="N46" s="327" t="s">
        <v>147</v>
      </c>
    </row>
    <row r="47" spans="1:31" ht="31.5" customHeight="1" hidden="1">
      <c r="A47" s="70"/>
      <c r="B47" s="322" t="s">
        <v>88</v>
      </c>
      <c r="C47" s="174">
        <v>1</v>
      </c>
      <c r="D47" s="174"/>
      <c r="E47" s="174"/>
      <c r="F47" s="174"/>
      <c r="G47" s="174">
        <v>4</v>
      </c>
      <c r="H47" s="174">
        <f>G47*30</f>
        <v>120</v>
      </c>
      <c r="I47" s="174">
        <v>12</v>
      </c>
      <c r="J47" s="174">
        <v>8</v>
      </c>
      <c r="K47" s="174">
        <v>4</v>
      </c>
      <c r="L47" s="174"/>
      <c r="M47" s="174">
        <f>H47-I47</f>
        <v>108</v>
      </c>
      <c r="N47" s="70" t="s">
        <v>102</v>
      </c>
      <c r="AC47" t="s">
        <v>155</v>
      </c>
      <c r="AD47" t="b">
        <f>ISBLANK(N47)</f>
        <v>0</v>
      </c>
      <c r="AE47" t="b">
        <f>ISBLANK(#REF!)</f>
        <v>0</v>
      </c>
    </row>
    <row r="48" spans="1:31" ht="35.25" customHeight="1" hidden="1">
      <c r="A48" s="50"/>
      <c r="B48" s="358" t="s">
        <v>183</v>
      </c>
      <c r="C48" s="71">
        <v>1</v>
      </c>
      <c r="D48" s="71"/>
      <c r="E48" s="71"/>
      <c r="F48" s="32"/>
      <c r="G48" s="80">
        <v>7.5</v>
      </c>
      <c r="H48" s="71">
        <f>G48*30</f>
        <v>225</v>
      </c>
      <c r="I48" s="71">
        <v>12</v>
      </c>
      <c r="J48" s="71">
        <v>8</v>
      </c>
      <c r="K48" s="71">
        <v>4</v>
      </c>
      <c r="L48" s="71"/>
      <c r="M48" s="71">
        <f>H48-I48</f>
        <v>213</v>
      </c>
      <c r="N48" s="50" t="s">
        <v>102</v>
      </c>
      <c r="AC48" t="s">
        <v>155</v>
      </c>
      <c r="AD48" t="b">
        <f>ISBLANK(N48)</f>
        <v>0</v>
      </c>
      <c r="AE48" t="b">
        <f>ISBLANK(#REF!)</f>
        <v>0</v>
      </c>
    </row>
    <row r="49" spans="1:14" ht="34.5" customHeight="1" hidden="1">
      <c r="A49" s="70"/>
      <c r="B49" s="360" t="s">
        <v>184</v>
      </c>
      <c r="C49" s="174">
        <v>1</v>
      </c>
      <c r="D49" s="174"/>
      <c r="E49" s="174"/>
      <c r="F49" s="175"/>
      <c r="G49" s="176">
        <v>7.5</v>
      </c>
      <c r="H49" s="174">
        <f>G49*30</f>
        <v>225</v>
      </c>
      <c r="I49" s="174">
        <v>12</v>
      </c>
      <c r="J49" s="174">
        <v>8</v>
      </c>
      <c r="K49" s="174">
        <v>4</v>
      </c>
      <c r="L49" s="174"/>
      <c r="M49" s="174">
        <f>H49-I49</f>
        <v>213</v>
      </c>
      <c r="N49" s="70" t="s">
        <v>102</v>
      </c>
    </row>
    <row r="50" spans="1:14" ht="34.5" customHeight="1" hidden="1">
      <c r="A50" s="70"/>
      <c r="B50" s="39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70"/>
    </row>
    <row r="51" spans="1:14" ht="32.25" customHeight="1" hidden="1" thickBot="1">
      <c r="A51" s="50"/>
      <c r="B51" s="39" t="s">
        <v>84</v>
      </c>
      <c r="C51" s="71">
        <v>1</v>
      </c>
      <c r="D51" s="71"/>
      <c r="E51" s="71"/>
      <c r="F51" s="40"/>
      <c r="G51" s="80">
        <v>4</v>
      </c>
      <c r="H51" s="71">
        <f>G51*30</f>
        <v>120</v>
      </c>
      <c r="I51" s="71">
        <v>12</v>
      </c>
      <c r="J51" s="71">
        <v>8</v>
      </c>
      <c r="K51" s="71">
        <v>4</v>
      </c>
      <c r="L51" s="71"/>
      <c r="M51" s="71">
        <f>H51-I51</f>
        <v>108</v>
      </c>
      <c r="N51" s="50" t="s">
        <v>102</v>
      </c>
    </row>
    <row r="52" spans="1:41" s="73" customFormat="1" ht="17.25" customHeight="1" hidden="1" thickBot="1">
      <c r="A52" s="84" t="s">
        <v>82</v>
      </c>
      <c r="B52" s="325" t="s">
        <v>197</v>
      </c>
      <c r="C52" s="74">
        <v>2</v>
      </c>
      <c r="D52" s="74">
        <v>2</v>
      </c>
      <c r="E52" s="74"/>
      <c r="F52" s="74">
        <v>2</v>
      </c>
      <c r="G52" s="103">
        <f>G53+G54+G57</f>
        <v>8</v>
      </c>
      <c r="H52" s="74">
        <f>G52*30</f>
        <v>240</v>
      </c>
      <c r="I52" s="74">
        <f>I53+I54+I57</f>
        <v>18</v>
      </c>
      <c r="J52" s="74">
        <f>J54+J57</f>
        <v>8</v>
      </c>
      <c r="K52" s="74">
        <f>K54+K57</f>
        <v>6</v>
      </c>
      <c r="L52" s="74">
        <f>L53</f>
        <v>4</v>
      </c>
      <c r="M52" s="74">
        <f>M53+M54+M57</f>
        <v>222</v>
      </c>
      <c r="N52" s="84"/>
      <c r="AG52" s="385"/>
      <c r="AH52" s="385"/>
      <c r="AI52" s="385"/>
      <c r="AJ52" s="385"/>
      <c r="AK52" s="385"/>
      <c r="AL52" s="385"/>
      <c r="AM52" s="385"/>
      <c r="AN52" s="385"/>
      <c r="AO52" s="385"/>
    </row>
    <row r="53" spans="1:31" ht="32.25" customHeight="1" hidden="1">
      <c r="A53" s="50"/>
      <c r="B53" s="39" t="s">
        <v>89</v>
      </c>
      <c r="C53" s="34"/>
      <c r="D53" s="34"/>
      <c r="E53" s="34"/>
      <c r="F53" s="32">
        <v>2</v>
      </c>
      <c r="G53" s="37">
        <v>1</v>
      </c>
      <c r="H53" s="34">
        <v>30</v>
      </c>
      <c r="I53" s="34"/>
      <c r="J53" s="34"/>
      <c r="K53" s="34"/>
      <c r="L53" s="34">
        <v>4</v>
      </c>
      <c r="M53" s="34">
        <f aca="true" t="shared" si="4" ref="M53:M58">H53-I53</f>
        <v>30</v>
      </c>
      <c r="N53" s="50"/>
      <c r="AC53" t="s">
        <v>155</v>
      </c>
      <c r="AD53" t="b">
        <f>ISBLANK(N53)</f>
        <v>1</v>
      </c>
      <c r="AE53" t="b">
        <f>ISBLANK(#REF!)</f>
        <v>0</v>
      </c>
    </row>
    <row r="54" spans="1:31" ht="30.75" customHeight="1" hidden="1">
      <c r="A54" s="72"/>
      <c r="B54" s="191" t="s">
        <v>149</v>
      </c>
      <c r="C54" s="34"/>
      <c r="D54" s="34">
        <v>2</v>
      </c>
      <c r="E54" s="34"/>
      <c r="F54" s="32"/>
      <c r="G54" s="81">
        <v>3</v>
      </c>
      <c r="H54" s="71">
        <f>G54*30</f>
        <v>90</v>
      </c>
      <c r="I54" s="71">
        <v>6</v>
      </c>
      <c r="J54" s="71">
        <v>4</v>
      </c>
      <c r="K54" s="71">
        <v>2</v>
      </c>
      <c r="L54" s="34"/>
      <c r="M54" s="34">
        <f t="shared" si="4"/>
        <v>84</v>
      </c>
      <c r="N54" s="50"/>
      <c r="AC54" t="s">
        <v>155</v>
      </c>
      <c r="AD54" t="b">
        <f>ISBLANK(N54)</f>
        <v>1</v>
      </c>
      <c r="AE54" t="b">
        <f>ISBLANK(#REF!)</f>
        <v>0</v>
      </c>
    </row>
    <row r="55" spans="1:14" ht="33" customHeight="1" hidden="1">
      <c r="A55" s="50"/>
      <c r="B55" s="39" t="s">
        <v>85</v>
      </c>
      <c r="C55" s="34"/>
      <c r="D55" s="34"/>
      <c r="E55" s="34"/>
      <c r="F55" s="32">
        <v>2</v>
      </c>
      <c r="G55" s="37">
        <v>1</v>
      </c>
      <c r="H55" s="34">
        <v>30</v>
      </c>
      <c r="I55" s="34">
        <v>4</v>
      </c>
      <c r="J55" s="34"/>
      <c r="K55" s="34"/>
      <c r="L55" s="34">
        <v>4</v>
      </c>
      <c r="M55" s="34">
        <f t="shared" si="4"/>
        <v>26</v>
      </c>
      <c r="N55" s="50"/>
    </row>
    <row r="56" spans="1:14" ht="33" customHeight="1" hidden="1">
      <c r="A56" s="72"/>
      <c r="B56" s="192" t="s">
        <v>151</v>
      </c>
      <c r="C56" s="34"/>
      <c r="D56" s="34">
        <v>2</v>
      </c>
      <c r="E56" s="34"/>
      <c r="F56" s="32"/>
      <c r="G56" s="81">
        <v>3</v>
      </c>
      <c r="H56" s="71">
        <f>G56*30</f>
        <v>90</v>
      </c>
      <c r="I56" s="71">
        <v>6</v>
      </c>
      <c r="J56" s="71">
        <v>4</v>
      </c>
      <c r="K56" s="71">
        <v>2</v>
      </c>
      <c r="L56" s="34"/>
      <c r="M56" s="34">
        <f t="shared" si="4"/>
        <v>84</v>
      </c>
      <c r="N56" s="50"/>
    </row>
    <row r="57" spans="1:41" s="73" customFormat="1" ht="32.25" customHeight="1" hidden="1">
      <c r="A57" s="72"/>
      <c r="B57" s="53" t="s">
        <v>90</v>
      </c>
      <c r="C57" s="54">
        <v>2</v>
      </c>
      <c r="D57" s="54"/>
      <c r="E57" s="54"/>
      <c r="F57" s="54"/>
      <c r="G57" s="55">
        <v>4</v>
      </c>
      <c r="H57" s="54">
        <v>120</v>
      </c>
      <c r="I57" s="54">
        <v>12</v>
      </c>
      <c r="J57" s="54">
        <v>4</v>
      </c>
      <c r="K57" s="54">
        <v>4</v>
      </c>
      <c r="L57" s="54"/>
      <c r="M57" s="54">
        <f t="shared" si="4"/>
        <v>108</v>
      </c>
      <c r="N57" s="72"/>
      <c r="AC57" t="s">
        <v>155</v>
      </c>
      <c r="AD57" t="b">
        <f>ISBLANK(N57)</f>
        <v>1</v>
      </c>
      <c r="AE57" t="b">
        <f>ISBLANK(#REF!)</f>
        <v>0</v>
      </c>
      <c r="AG57" s="385"/>
      <c r="AH57" s="385"/>
      <c r="AI57" s="385"/>
      <c r="AJ57" s="385"/>
      <c r="AK57" s="385"/>
      <c r="AL57" s="385"/>
      <c r="AM57" s="385"/>
      <c r="AN57" s="385"/>
      <c r="AO57" s="385"/>
    </row>
    <row r="58" spans="1:41" s="73" customFormat="1" ht="50.25" customHeight="1" hidden="1">
      <c r="A58" s="72"/>
      <c r="B58" s="53" t="s">
        <v>87</v>
      </c>
      <c r="C58" s="54">
        <v>2</v>
      </c>
      <c r="D58" s="54"/>
      <c r="E58" s="54"/>
      <c r="F58" s="54"/>
      <c r="G58" s="55">
        <v>4</v>
      </c>
      <c r="H58" s="54">
        <v>120</v>
      </c>
      <c r="I58" s="54">
        <v>12</v>
      </c>
      <c r="J58" s="54">
        <v>4</v>
      </c>
      <c r="K58" s="54">
        <v>4</v>
      </c>
      <c r="L58" s="54"/>
      <c r="M58" s="54">
        <f t="shared" si="4"/>
        <v>108</v>
      </c>
      <c r="N58" s="72"/>
      <c r="AG58" s="385"/>
      <c r="AH58" s="385"/>
      <c r="AI58" s="385"/>
      <c r="AJ58" s="385"/>
      <c r="AK58" s="385"/>
      <c r="AL58" s="385"/>
      <c r="AM58" s="385"/>
      <c r="AN58" s="385"/>
      <c r="AO58" s="385"/>
    </row>
    <row r="59" spans="1:14" ht="9" customHeight="1" hidden="1" thickBot="1">
      <c r="A59" s="177"/>
      <c r="B59" s="180"/>
      <c r="C59" s="181"/>
      <c r="D59" s="181"/>
      <c r="E59" s="181"/>
      <c r="F59" s="182"/>
      <c r="G59" s="183"/>
      <c r="H59" s="181"/>
      <c r="I59" s="181"/>
      <c r="J59" s="181"/>
      <c r="K59" s="181"/>
      <c r="L59" s="181"/>
      <c r="M59" s="181"/>
      <c r="N59" s="378"/>
    </row>
    <row r="60" spans="1:14" ht="16.5" customHeight="1" hidden="1" thickBot="1">
      <c r="A60" s="656" t="s">
        <v>148</v>
      </c>
      <c r="B60" s="656"/>
      <c r="C60" s="49"/>
      <c r="D60" s="49"/>
      <c r="E60" s="49"/>
      <c r="F60" s="185"/>
      <c r="G60" s="86">
        <f>G44+G46+G52</f>
        <v>25.5</v>
      </c>
      <c r="H60" s="189">
        <f>H44+H46+H52</f>
        <v>765</v>
      </c>
      <c r="I60" s="190">
        <f>I44+I46+I52</f>
        <v>50</v>
      </c>
      <c r="J60" s="83">
        <f>J44+J46+J52</f>
        <v>24</v>
      </c>
      <c r="K60" s="83">
        <f>K46+K44+K52</f>
        <v>14</v>
      </c>
      <c r="L60" s="189">
        <f>L44+L52+L46</f>
        <v>12</v>
      </c>
      <c r="M60" s="189"/>
      <c r="N60" s="84"/>
    </row>
    <row r="61" spans="1:19" ht="16.5" hidden="1" thickBot="1">
      <c r="A61" s="750" t="s">
        <v>55</v>
      </c>
      <c r="B61" s="750"/>
      <c r="C61" s="186"/>
      <c r="D61" s="187"/>
      <c r="E61" s="187"/>
      <c r="F61" s="187"/>
      <c r="G61" s="188">
        <f>G36+G60</f>
        <v>90</v>
      </c>
      <c r="H61" s="188">
        <f>H36+H60</f>
        <v>2700</v>
      </c>
      <c r="I61" s="188">
        <f>I31+I60</f>
        <v>110</v>
      </c>
      <c r="J61" s="188">
        <f>J31+J60</f>
        <v>60</v>
      </c>
      <c r="K61" s="188">
        <f>K31+K60</f>
        <v>24</v>
      </c>
      <c r="L61" s="188">
        <f>L31+L60</f>
        <v>22</v>
      </c>
      <c r="M61" s="188"/>
      <c r="N61" s="84"/>
      <c r="O61" s="179" t="e">
        <f>#REF!+#REF!+O49+O51+O55+O58+#REF!+O36</f>
        <v>#REF!</v>
      </c>
      <c r="P61" t="e">
        <f>#REF!+#REF!</f>
        <v>#REF!</v>
      </c>
      <c r="Q61" t="e">
        <f>#REF!+#REF!</f>
        <v>#REF!</v>
      </c>
      <c r="R61" t="e">
        <f>#REF!+#REF!</f>
        <v>#REF!</v>
      </c>
      <c r="S61" t="e">
        <f>#REF!+#REF!</f>
        <v>#REF!</v>
      </c>
    </row>
    <row r="64" spans="1:38" ht="31.5">
      <c r="A64" s="93"/>
      <c r="B64" s="164" t="s">
        <v>104</v>
      </c>
      <c r="C64" s="89"/>
      <c r="D64" s="52" t="s">
        <v>50</v>
      </c>
      <c r="E64" s="52"/>
      <c r="F64" s="88"/>
      <c r="G64" s="105">
        <v>1.5</v>
      </c>
      <c r="H64" s="106">
        <v>45</v>
      </c>
      <c r="I64" s="107">
        <v>4</v>
      </c>
      <c r="J64" s="107"/>
      <c r="K64" s="107"/>
      <c r="L64" s="107" t="s">
        <v>97</v>
      </c>
      <c r="M64" s="94">
        <v>41</v>
      </c>
      <c r="N64" s="95" t="s">
        <v>97</v>
      </c>
      <c r="AG64" s="112" t="s">
        <v>214</v>
      </c>
      <c r="AH64" s="112" t="s">
        <v>156</v>
      </c>
      <c r="AI64" s="112" t="s">
        <v>167</v>
      </c>
      <c r="AL64" s="112">
        <v>4</v>
      </c>
    </row>
    <row r="65" spans="1:36" ht="15.75">
      <c r="A65" s="50" t="s">
        <v>83</v>
      </c>
      <c r="B65" s="76" t="s">
        <v>62</v>
      </c>
      <c r="C65" s="34">
        <v>1</v>
      </c>
      <c r="D65" s="34"/>
      <c r="E65" s="34"/>
      <c r="F65" s="33"/>
      <c r="G65" s="42">
        <v>3</v>
      </c>
      <c r="H65" s="38">
        <v>90</v>
      </c>
      <c r="I65" s="71">
        <v>4</v>
      </c>
      <c r="J65" s="71" t="s">
        <v>97</v>
      </c>
      <c r="K65" s="34"/>
      <c r="L65" s="34"/>
      <c r="M65" s="34">
        <v>86</v>
      </c>
      <c r="N65" s="50" t="s">
        <v>97</v>
      </c>
      <c r="AG65" s="112" t="s">
        <v>214</v>
      </c>
      <c r="AH65" s="112" t="s">
        <v>130</v>
      </c>
      <c r="AI65" s="112" t="s">
        <v>218</v>
      </c>
      <c r="AJ65" s="112">
        <v>4</v>
      </c>
    </row>
    <row r="66" spans="1:40" ht="31.5">
      <c r="A66" s="70" t="s">
        <v>50</v>
      </c>
      <c r="B66" s="39" t="s">
        <v>120</v>
      </c>
      <c r="C66" s="174"/>
      <c r="D66" s="174">
        <v>1</v>
      </c>
      <c r="E66" s="174"/>
      <c r="F66" s="174"/>
      <c r="G66" s="362">
        <v>3</v>
      </c>
      <c r="H66" s="174">
        <v>90</v>
      </c>
      <c r="I66" s="174">
        <v>6</v>
      </c>
      <c r="J66" s="174">
        <v>4</v>
      </c>
      <c r="K66" s="174">
        <v>2</v>
      </c>
      <c r="L66" s="174"/>
      <c r="M66" s="174">
        <v>84</v>
      </c>
      <c r="N66" s="363" t="s">
        <v>100</v>
      </c>
      <c r="AG66" s="112" t="s">
        <v>215</v>
      </c>
      <c r="AH66" s="112" t="s">
        <v>155</v>
      </c>
      <c r="AI66" s="112" t="s">
        <v>167</v>
      </c>
      <c r="AJ66" s="112">
        <v>4</v>
      </c>
      <c r="AN66" s="112">
        <v>2</v>
      </c>
    </row>
    <row r="67" spans="1:41" ht="15.75">
      <c r="A67" s="50" t="s">
        <v>82</v>
      </c>
      <c r="B67" s="358" t="s">
        <v>186</v>
      </c>
      <c r="C67" s="71">
        <v>1</v>
      </c>
      <c r="D67" s="71"/>
      <c r="E67" s="71"/>
      <c r="F67" s="32"/>
      <c r="G67" s="306">
        <v>4</v>
      </c>
      <c r="H67" s="71">
        <v>120</v>
      </c>
      <c r="I67" s="71">
        <v>6</v>
      </c>
      <c r="J67" s="71">
        <v>4</v>
      </c>
      <c r="K67" s="71"/>
      <c r="L67" s="71">
        <v>2</v>
      </c>
      <c r="M67" s="71">
        <v>114</v>
      </c>
      <c r="N67" s="364" t="s">
        <v>100</v>
      </c>
      <c r="AG67" s="112" t="s">
        <v>215</v>
      </c>
      <c r="AH67" s="112" t="s">
        <v>155</v>
      </c>
      <c r="AI67" s="112" t="s">
        <v>218</v>
      </c>
      <c r="AJ67" s="112">
        <v>4</v>
      </c>
      <c r="AO67" s="112">
        <v>2</v>
      </c>
    </row>
    <row r="68" spans="1:40" ht="31.5">
      <c r="A68" s="72"/>
      <c r="B68" s="192" t="s">
        <v>153</v>
      </c>
      <c r="C68" s="54"/>
      <c r="D68" s="54">
        <v>1</v>
      </c>
      <c r="E68" s="54"/>
      <c r="F68" s="44"/>
      <c r="G68" s="372">
        <v>2.5</v>
      </c>
      <c r="H68" s="54">
        <v>75</v>
      </c>
      <c r="I68" s="54">
        <v>6</v>
      </c>
      <c r="J68" s="54">
        <v>4</v>
      </c>
      <c r="K68" s="54">
        <v>2</v>
      </c>
      <c r="L68" s="54"/>
      <c r="M68" s="54">
        <v>69</v>
      </c>
      <c r="N68" s="379" t="s">
        <v>100</v>
      </c>
      <c r="AG68" s="112" t="s">
        <v>215</v>
      </c>
      <c r="AH68" s="112" t="s">
        <v>155</v>
      </c>
      <c r="AI68" s="112" t="s">
        <v>167</v>
      </c>
      <c r="AJ68" s="112">
        <v>4</v>
      </c>
      <c r="AN68" s="112">
        <v>2</v>
      </c>
    </row>
    <row r="69" spans="1:41" s="392" customFormat="1" ht="15.75">
      <c r="A69" s="386"/>
      <c r="B69" s="387" t="s">
        <v>208</v>
      </c>
      <c r="C69" s="388"/>
      <c r="D69" s="388"/>
      <c r="E69" s="388"/>
      <c r="F69" s="389"/>
      <c r="G69" s="390"/>
      <c r="H69" s="388"/>
      <c r="I69" s="388"/>
      <c r="J69" s="388"/>
      <c r="K69" s="388"/>
      <c r="L69" s="388"/>
      <c r="M69" s="388"/>
      <c r="N69" s="391"/>
      <c r="AG69" s="393"/>
      <c r="AH69" s="393"/>
      <c r="AI69" s="393"/>
      <c r="AJ69" s="393"/>
      <c r="AK69" s="393"/>
      <c r="AL69" s="393"/>
      <c r="AM69" s="393"/>
      <c r="AN69" s="393"/>
      <c r="AO69" s="393"/>
    </row>
    <row r="70" spans="1:41" s="392" customFormat="1" ht="15.75">
      <c r="A70" s="394"/>
      <c r="B70" s="395" t="s">
        <v>144</v>
      </c>
      <c r="C70" s="396"/>
      <c r="D70" s="386" t="s">
        <v>50</v>
      </c>
      <c r="E70" s="386"/>
      <c r="F70" s="397"/>
      <c r="G70" s="398">
        <v>3</v>
      </c>
      <c r="H70" s="399">
        <v>90</v>
      </c>
      <c r="I70" s="400">
        <v>4</v>
      </c>
      <c r="J70" s="396"/>
      <c r="K70" s="396"/>
      <c r="L70" s="415" t="s">
        <v>97</v>
      </c>
      <c r="M70" s="401">
        <v>86</v>
      </c>
      <c r="N70" s="396" t="s">
        <v>97</v>
      </c>
      <c r="AG70" s="393" t="s">
        <v>216</v>
      </c>
      <c r="AH70" s="393" t="s">
        <v>219</v>
      </c>
      <c r="AI70" s="393" t="s">
        <v>167</v>
      </c>
      <c r="AJ70" s="393">
        <v>4</v>
      </c>
      <c r="AK70" s="393"/>
      <c r="AL70" s="393"/>
      <c r="AM70" s="393"/>
      <c r="AN70" s="393"/>
      <c r="AO70" s="393"/>
    </row>
    <row r="71" spans="1:41" s="392" customFormat="1" ht="31.5">
      <c r="A71" s="394"/>
      <c r="B71" s="395" t="s">
        <v>190</v>
      </c>
      <c r="C71" s="396"/>
      <c r="D71" s="386" t="s">
        <v>50</v>
      </c>
      <c r="E71" s="386"/>
      <c r="F71" s="397"/>
      <c r="G71" s="398">
        <v>3</v>
      </c>
      <c r="H71" s="399">
        <v>90</v>
      </c>
      <c r="I71" s="400">
        <v>4</v>
      </c>
      <c r="J71" s="396"/>
      <c r="K71" s="396"/>
      <c r="L71" s="415" t="s">
        <v>97</v>
      </c>
      <c r="M71" s="401">
        <v>86</v>
      </c>
      <c r="N71" s="396" t="s">
        <v>97</v>
      </c>
      <c r="AG71" s="393" t="s">
        <v>216</v>
      </c>
      <c r="AH71" s="393" t="s">
        <v>220</v>
      </c>
      <c r="AI71" s="393" t="s">
        <v>167</v>
      </c>
      <c r="AJ71" s="393">
        <v>4</v>
      </c>
      <c r="AK71" s="393"/>
      <c r="AL71" s="393"/>
      <c r="AM71" s="393"/>
      <c r="AN71" s="393"/>
      <c r="AO71" s="393"/>
    </row>
    <row r="72" spans="1:41" s="392" customFormat="1" ht="15.75">
      <c r="A72" s="386"/>
      <c r="B72" s="402" t="s">
        <v>46</v>
      </c>
      <c r="C72" s="388"/>
      <c r="D72" s="388">
        <v>1</v>
      </c>
      <c r="E72" s="388"/>
      <c r="F72" s="403"/>
      <c r="G72" s="404">
        <v>3</v>
      </c>
      <c r="H72" s="388">
        <v>90</v>
      </c>
      <c r="I72" s="388">
        <v>4</v>
      </c>
      <c r="J72" s="388"/>
      <c r="K72" s="388"/>
      <c r="L72" s="416" t="s">
        <v>97</v>
      </c>
      <c r="M72" s="388">
        <v>86</v>
      </c>
      <c r="N72" s="396" t="s">
        <v>97</v>
      </c>
      <c r="AG72" s="393" t="s">
        <v>216</v>
      </c>
      <c r="AH72" s="393" t="s">
        <v>221</v>
      </c>
      <c r="AI72" s="393" t="s">
        <v>167</v>
      </c>
      <c r="AJ72" s="393">
        <v>4</v>
      </c>
      <c r="AK72" s="393"/>
      <c r="AL72" s="393"/>
      <c r="AM72" s="393"/>
      <c r="AN72" s="393"/>
      <c r="AO72" s="393"/>
    </row>
    <row r="73" spans="1:234" s="392" customFormat="1" ht="16.5" thickBot="1">
      <c r="A73" s="405"/>
      <c r="B73" s="406" t="s">
        <v>145</v>
      </c>
      <c r="C73" s="405"/>
      <c r="D73" s="407">
        <v>1</v>
      </c>
      <c r="E73" s="408"/>
      <c r="F73" s="409"/>
      <c r="G73" s="410">
        <v>3</v>
      </c>
      <c r="H73" s="409">
        <v>90</v>
      </c>
      <c r="I73" s="407">
        <v>4</v>
      </c>
      <c r="J73" s="411"/>
      <c r="K73" s="411"/>
      <c r="L73" s="417" t="s">
        <v>97</v>
      </c>
      <c r="M73" s="409">
        <v>86</v>
      </c>
      <c r="N73" s="412" t="s">
        <v>97</v>
      </c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413"/>
      <c r="AG73" s="393" t="s">
        <v>216</v>
      </c>
      <c r="AH73" s="393" t="s">
        <v>222</v>
      </c>
      <c r="AI73" s="393" t="s">
        <v>167</v>
      </c>
      <c r="AJ73" s="393">
        <v>4</v>
      </c>
      <c r="AK73" s="393"/>
      <c r="AL73" s="393"/>
      <c r="AM73" s="393"/>
      <c r="AN73" s="393"/>
      <c r="AO73" s="393"/>
      <c r="AP73" s="414"/>
      <c r="AQ73" s="393"/>
      <c r="AR73" s="393"/>
      <c r="AS73" s="393"/>
      <c r="AT73" s="393"/>
      <c r="AU73" s="393"/>
      <c r="AV73" s="393"/>
      <c r="AW73" s="393"/>
      <c r="AX73" s="393"/>
      <c r="AY73" s="393"/>
      <c r="AZ73" s="393"/>
      <c r="BA73" s="393"/>
      <c r="BB73" s="393"/>
      <c r="BC73" s="393"/>
      <c r="BD73" s="393"/>
      <c r="BE73" s="393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3"/>
      <c r="BQ73" s="393"/>
      <c r="BR73" s="393"/>
      <c r="BS73" s="393"/>
      <c r="BT73" s="393"/>
      <c r="BU73" s="393"/>
      <c r="BV73" s="393"/>
      <c r="BW73" s="393"/>
      <c r="BX73" s="393"/>
      <c r="BY73" s="393"/>
      <c r="BZ73" s="393"/>
      <c r="CA73" s="393"/>
      <c r="CB73" s="393"/>
      <c r="CC73" s="393"/>
      <c r="CD73" s="393"/>
      <c r="CE73" s="393"/>
      <c r="CF73" s="393"/>
      <c r="CG73" s="393"/>
      <c r="CH73" s="393"/>
      <c r="CI73" s="393"/>
      <c r="CJ73" s="393"/>
      <c r="CK73" s="393"/>
      <c r="CL73" s="393"/>
      <c r="CM73" s="393"/>
      <c r="CN73" s="393"/>
      <c r="CO73" s="393"/>
      <c r="CP73" s="393"/>
      <c r="CQ73" s="393"/>
      <c r="CR73" s="393"/>
      <c r="CS73" s="393"/>
      <c r="CT73" s="393"/>
      <c r="CU73" s="393"/>
      <c r="CV73" s="393"/>
      <c r="CW73" s="393"/>
      <c r="CX73" s="393"/>
      <c r="CY73" s="393"/>
      <c r="CZ73" s="393"/>
      <c r="DA73" s="393"/>
      <c r="DB73" s="393"/>
      <c r="DC73" s="393"/>
      <c r="DD73" s="393"/>
      <c r="DE73" s="393"/>
      <c r="DF73" s="393"/>
      <c r="DG73" s="393"/>
      <c r="DH73" s="393"/>
      <c r="DI73" s="393"/>
      <c r="DJ73" s="393"/>
      <c r="DK73" s="393"/>
      <c r="DL73" s="393"/>
      <c r="DM73" s="393"/>
      <c r="DN73" s="393"/>
      <c r="DO73" s="393"/>
      <c r="DP73" s="393"/>
      <c r="DQ73" s="393"/>
      <c r="DR73" s="393"/>
      <c r="DS73" s="393"/>
      <c r="DT73" s="393"/>
      <c r="DU73" s="393"/>
      <c r="DV73" s="393"/>
      <c r="DW73" s="393"/>
      <c r="DX73" s="393"/>
      <c r="DY73" s="393"/>
      <c r="DZ73" s="393"/>
      <c r="EA73" s="393"/>
      <c r="EB73" s="393"/>
      <c r="EC73" s="393"/>
      <c r="ED73" s="393"/>
      <c r="EE73" s="393"/>
      <c r="EF73" s="393"/>
      <c r="EG73" s="393"/>
      <c r="EH73" s="393"/>
      <c r="EI73" s="393"/>
      <c r="EJ73" s="393"/>
      <c r="EK73" s="393"/>
      <c r="EL73" s="393"/>
      <c r="EM73" s="393"/>
      <c r="EN73" s="393"/>
      <c r="EO73" s="393"/>
      <c r="EP73" s="393"/>
      <c r="EQ73" s="393"/>
      <c r="ER73" s="393"/>
      <c r="ES73" s="393"/>
      <c r="ET73" s="393"/>
      <c r="EU73" s="393"/>
      <c r="EV73" s="393"/>
      <c r="EW73" s="393"/>
      <c r="EX73" s="393"/>
      <c r="EY73" s="393"/>
      <c r="EZ73" s="393"/>
      <c r="FA73" s="393"/>
      <c r="FB73" s="393"/>
      <c r="FC73" s="393"/>
      <c r="FD73" s="393"/>
      <c r="FE73" s="393"/>
      <c r="FF73" s="393"/>
      <c r="FG73" s="393"/>
      <c r="FH73" s="393"/>
      <c r="FI73" s="393"/>
      <c r="FJ73" s="393"/>
      <c r="FK73" s="393"/>
      <c r="FL73" s="393"/>
      <c r="FM73" s="393"/>
      <c r="FN73" s="393"/>
      <c r="FO73" s="393"/>
      <c r="FP73" s="393"/>
      <c r="FQ73" s="393"/>
      <c r="FR73" s="393"/>
      <c r="FS73" s="393"/>
      <c r="FT73" s="393"/>
      <c r="FU73" s="393"/>
      <c r="FV73" s="393"/>
      <c r="FW73" s="393"/>
      <c r="FX73" s="393"/>
      <c r="FY73" s="393"/>
      <c r="FZ73" s="393"/>
      <c r="GA73" s="393"/>
      <c r="GB73" s="393"/>
      <c r="GC73" s="393"/>
      <c r="GD73" s="393"/>
      <c r="GE73" s="393"/>
      <c r="GF73" s="393"/>
      <c r="GG73" s="393"/>
      <c r="GH73" s="393"/>
      <c r="GI73" s="393"/>
      <c r="GJ73" s="393"/>
      <c r="GK73" s="393"/>
      <c r="GL73" s="393"/>
      <c r="GM73" s="393"/>
      <c r="GN73" s="393"/>
      <c r="GO73" s="393"/>
      <c r="GP73" s="393"/>
      <c r="GQ73" s="393"/>
      <c r="GR73" s="393"/>
      <c r="GS73" s="393"/>
      <c r="GT73" s="393"/>
      <c r="GU73" s="393"/>
      <c r="GV73" s="393"/>
      <c r="GW73" s="393"/>
      <c r="GX73" s="393"/>
      <c r="GY73" s="393"/>
      <c r="GZ73" s="393"/>
      <c r="HA73" s="393"/>
      <c r="HB73" s="393"/>
      <c r="HC73" s="393"/>
      <c r="HD73" s="393"/>
      <c r="HE73" s="393"/>
      <c r="HF73" s="393"/>
      <c r="HG73" s="393"/>
      <c r="HH73" s="393"/>
      <c r="HI73" s="393"/>
      <c r="HJ73" s="393"/>
      <c r="HK73" s="393"/>
      <c r="HL73" s="393"/>
      <c r="HM73" s="393"/>
      <c r="HN73" s="393"/>
      <c r="HO73" s="393"/>
      <c r="HP73" s="393"/>
      <c r="HQ73" s="393"/>
      <c r="HR73" s="393"/>
      <c r="HS73" s="393"/>
      <c r="HT73" s="393"/>
      <c r="HU73" s="393"/>
      <c r="HV73" s="393"/>
      <c r="HW73" s="393"/>
      <c r="HX73" s="393"/>
      <c r="HY73" s="393"/>
      <c r="HZ73" s="393"/>
    </row>
    <row r="74" spans="1:14" ht="16.5" thickBot="1">
      <c r="A74" s="324" t="s">
        <v>50</v>
      </c>
      <c r="B74" s="323" t="s">
        <v>192</v>
      </c>
      <c r="C74" s="324" t="s">
        <v>193</v>
      </c>
      <c r="D74" s="323"/>
      <c r="E74" s="323"/>
      <c r="F74" s="323"/>
      <c r="G74" s="327">
        <v>11.5</v>
      </c>
      <c r="H74" s="327">
        <v>345</v>
      </c>
      <c r="I74" s="327" t="s">
        <v>195</v>
      </c>
      <c r="J74" s="327" t="s">
        <v>196</v>
      </c>
      <c r="K74" s="327" t="s">
        <v>194</v>
      </c>
      <c r="L74" s="327"/>
      <c r="M74" s="327">
        <v>321</v>
      </c>
      <c r="N74" s="327" t="s">
        <v>147</v>
      </c>
    </row>
    <row r="75" spans="1:36" ht="31.5">
      <c r="A75" s="70"/>
      <c r="B75" s="322" t="s">
        <v>88</v>
      </c>
      <c r="C75" s="174">
        <v>1</v>
      </c>
      <c r="D75" s="174"/>
      <c r="E75" s="174"/>
      <c r="F75" s="174"/>
      <c r="G75" s="174">
        <v>4</v>
      </c>
      <c r="H75" s="174">
        <v>120</v>
      </c>
      <c r="I75" s="174">
        <v>12</v>
      </c>
      <c r="J75" s="174">
        <v>8</v>
      </c>
      <c r="K75" s="174">
        <v>4</v>
      </c>
      <c r="L75" s="174"/>
      <c r="M75" s="174">
        <v>108</v>
      </c>
      <c r="N75" s="70" t="s">
        <v>102</v>
      </c>
      <c r="AG75" s="112" t="s">
        <v>217</v>
      </c>
      <c r="AH75" s="112" t="s">
        <v>155</v>
      </c>
      <c r="AI75" s="112" t="s">
        <v>218</v>
      </c>
      <c r="AJ75" s="112">
        <v>4</v>
      </c>
    </row>
    <row r="76" spans="1:36" ht="31.5">
      <c r="A76" s="50"/>
      <c r="B76" s="358" t="s">
        <v>183</v>
      </c>
      <c r="C76" s="71">
        <v>1</v>
      </c>
      <c r="D76" s="71"/>
      <c r="E76" s="71"/>
      <c r="F76" s="32"/>
      <c r="G76" s="80">
        <v>7.5</v>
      </c>
      <c r="H76" s="71">
        <v>225</v>
      </c>
      <c r="I76" s="71">
        <v>12</v>
      </c>
      <c r="J76" s="71">
        <v>8</v>
      </c>
      <c r="K76" s="71">
        <v>4</v>
      </c>
      <c r="L76" s="71"/>
      <c r="M76" s="71">
        <v>213</v>
      </c>
      <c r="N76" s="50" t="s">
        <v>102</v>
      </c>
      <c r="AG76" s="112" t="s">
        <v>217</v>
      </c>
      <c r="AH76" s="112" t="s">
        <v>155</v>
      </c>
      <c r="AI76" s="112" t="s">
        <v>218</v>
      </c>
      <c r="AJ76" s="112">
        <v>4</v>
      </c>
    </row>
    <row r="77" spans="1:36" ht="31.5">
      <c r="A77" s="70"/>
      <c r="B77" s="360" t="s">
        <v>184</v>
      </c>
      <c r="C77" s="174">
        <v>1</v>
      </c>
      <c r="D77" s="174"/>
      <c r="E77" s="174"/>
      <c r="F77" s="175"/>
      <c r="G77" s="176">
        <v>7.5</v>
      </c>
      <c r="H77" s="174">
        <v>225</v>
      </c>
      <c r="I77" s="174">
        <v>12</v>
      </c>
      <c r="J77" s="174">
        <v>8</v>
      </c>
      <c r="K77" s="174">
        <v>4</v>
      </c>
      <c r="L77" s="174"/>
      <c r="M77" s="174">
        <v>213</v>
      </c>
      <c r="N77" s="70" t="s">
        <v>102</v>
      </c>
      <c r="AG77" s="112" t="s">
        <v>217</v>
      </c>
      <c r="AH77" s="112" t="s">
        <v>155</v>
      </c>
      <c r="AI77" s="112" t="s">
        <v>218</v>
      </c>
      <c r="AJ77" s="112">
        <v>4</v>
      </c>
    </row>
    <row r="78" spans="1:36" ht="31.5">
      <c r="A78" s="50"/>
      <c r="B78" s="39" t="s">
        <v>84</v>
      </c>
      <c r="C78" s="71">
        <v>1</v>
      </c>
      <c r="D78" s="71"/>
      <c r="E78" s="71"/>
      <c r="F78" s="40"/>
      <c r="G78" s="80">
        <v>4</v>
      </c>
      <c r="H78" s="71">
        <v>120</v>
      </c>
      <c r="I78" s="71">
        <v>12</v>
      </c>
      <c r="J78" s="71">
        <v>8</v>
      </c>
      <c r="K78" s="71">
        <v>4</v>
      </c>
      <c r="L78" s="71"/>
      <c r="M78" s="71">
        <v>108</v>
      </c>
      <c r="N78" s="50" t="s">
        <v>102</v>
      </c>
      <c r="AG78" s="112" t="s">
        <v>217</v>
      </c>
      <c r="AH78" s="112" t="s">
        <v>155</v>
      </c>
      <c r="AI78" s="112" t="s">
        <v>218</v>
      </c>
      <c r="AJ78" s="112">
        <v>4</v>
      </c>
    </row>
    <row r="81" ht="15.75">
      <c r="B81" s="371" t="s">
        <v>223</v>
      </c>
    </row>
    <row r="82" spans="1:33" ht="31.5">
      <c r="A82" s="96"/>
      <c r="B82" s="165" t="s">
        <v>104</v>
      </c>
      <c r="C82" s="97">
        <v>2</v>
      </c>
      <c r="D82" s="51"/>
      <c r="E82" s="51"/>
      <c r="F82" s="87"/>
      <c r="G82" s="109">
        <v>2</v>
      </c>
      <c r="H82" s="110">
        <v>60</v>
      </c>
      <c r="I82" s="111">
        <v>4</v>
      </c>
      <c r="J82" s="58"/>
      <c r="K82" s="58"/>
      <c r="L82" s="58" t="s">
        <v>97</v>
      </c>
      <c r="M82" s="98">
        <v>56</v>
      </c>
      <c r="N82" s="95" t="s">
        <v>97</v>
      </c>
      <c r="AG82" s="112" t="s">
        <v>214</v>
      </c>
    </row>
    <row r="83" spans="1:33" ht="15.75">
      <c r="A83" s="51" t="s">
        <v>82</v>
      </c>
      <c r="B83" s="79" t="s">
        <v>198</v>
      </c>
      <c r="C83" s="47"/>
      <c r="D83" s="47">
        <v>2</v>
      </c>
      <c r="E83" s="47"/>
      <c r="F83" s="44"/>
      <c r="G83" s="48">
        <v>3</v>
      </c>
      <c r="H83" s="47">
        <v>90</v>
      </c>
      <c r="I83" s="47">
        <v>4</v>
      </c>
      <c r="J83" s="47" t="s">
        <v>97</v>
      </c>
      <c r="K83" s="47"/>
      <c r="L83" s="47"/>
      <c r="M83" s="47">
        <v>86</v>
      </c>
      <c r="N83" s="365" t="s">
        <v>97</v>
      </c>
      <c r="AG83" s="112" t="s">
        <v>215</v>
      </c>
    </row>
    <row r="84" spans="1:33" ht="31.5">
      <c r="A84" s="366"/>
      <c r="B84" s="39" t="s">
        <v>153</v>
      </c>
      <c r="C84" s="306">
        <v>2</v>
      </c>
      <c r="D84" s="80"/>
      <c r="E84" s="80"/>
      <c r="F84" s="306"/>
      <c r="G84" s="80">
        <v>4</v>
      </c>
      <c r="H84" s="71">
        <v>120</v>
      </c>
      <c r="I84" s="71">
        <v>4</v>
      </c>
      <c r="J84" s="80">
        <v>4</v>
      </c>
      <c r="K84" s="80"/>
      <c r="L84" s="80"/>
      <c r="M84" s="71">
        <v>116</v>
      </c>
      <c r="N84" s="366" t="s">
        <v>97</v>
      </c>
      <c r="AG84" s="112" t="s">
        <v>215</v>
      </c>
    </row>
    <row r="85" spans="1:33" ht="31.5">
      <c r="A85" s="50" t="s">
        <v>114</v>
      </c>
      <c r="B85" s="39" t="s">
        <v>52</v>
      </c>
      <c r="C85" s="71"/>
      <c r="D85" s="71">
        <v>2</v>
      </c>
      <c r="E85" s="71"/>
      <c r="F85" s="33"/>
      <c r="G85" s="367">
        <v>3</v>
      </c>
      <c r="H85" s="71">
        <v>90</v>
      </c>
      <c r="I85" s="71">
        <v>6</v>
      </c>
      <c r="J85" s="71">
        <v>4</v>
      </c>
      <c r="K85" s="71">
        <v>2</v>
      </c>
      <c r="L85" s="71"/>
      <c r="M85" s="71">
        <v>84</v>
      </c>
      <c r="N85" s="359" t="s">
        <v>100</v>
      </c>
      <c r="AG85" s="112" t="s">
        <v>215</v>
      </c>
    </row>
    <row r="86" spans="1:33" ht="63">
      <c r="A86" s="50" t="s">
        <v>138</v>
      </c>
      <c r="B86" s="282" t="s">
        <v>154</v>
      </c>
      <c r="C86" s="71">
        <v>2</v>
      </c>
      <c r="D86" s="71"/>
      <c r="E86" s="71"/>
      <c r="F86" s="32"/>
      <c r="G86" s="367">
        <v>5.5</v>
      </c>
      <c r="H86" s="71">
        <v>165</v>
      </c>
      <c r="I86" s="71">
        <v>12</v>
      </c>
      <c r="J86" s="71">
        <v>4</v>
      </c>
      <c r="K86" s="71">
        <v>4</v>
      </c>
      <c r="L86" s="71"/>
      <c r="M86" s="71">
        <v>153</v>
      </c>
      <c r="N86" s="359" t="s">
        <v>207</v>
      </c>
      <c r="AG86" s="112" t="s">
        <v>215</v>
      </c>
    </row>
    <row r="87" spans="1:33" ht="16.5" thickBot="1">
      <c r="A87" s="340" t="s">
        <v>139</v>
      </c>
      <c r="B87" s="341" t="s">
        <v>203</v>
      </c>
      <c r="C87" s="342"/>
      <c r="D87" s="342">
        <v>2</v>
      </c>
      <c r="E87" s="343"/>
      <c r="F87" s="344"/>
      <c r="G87" s="345">
        <v>3</v>
      </c>
      <c r="H87" s="346">
        <v>90</v>
      </c>
      <c r="I87" s="346">
        <v>4</v>
      </c>
      <c r="J87" s="346">
        <v>4</v>
      </c>
      <c r="K87" s="346"/>
      <c r="L87" s="343"/>
      <c r="M87" s="343">
        <v>86</v>
      </c>
      <c r="N87" s="380" t="s">
        <v>97</v>
      </c>
      <c r="AG87" s="112" t="s">
        <v>215</v>
      </c>
    </row>
    <row r="88" spans="1:234" ht="16.5" thickBot="1">
      <c r="A88" s="84" t="s">
        <v>82</v>
      </c>
      <c r="B88" s="325" t="s">
        <v>197</v>
      </c>
      <c r="C88" s="74">
        <v>2</v>
      </c>
      <c r="D88" s="74">
        <v>2</v>
      </c>
      <c r="E88" s="74"/>
      <c r="F88" s="74">
        <v>2</v>
      </c>
      <c r="G88" s="103">
        <v>8</v>
      </c>
      <c r="H88" s="74">
        <v>240</v>
      </c>
      <c r="I88" s="74">
        <v>18</v>
      </c>
      <c r="J88" s="74">
        <v>8</v>
      </c>
      <c r="K88" s="74">
        <v>6</v>
      </c>
      <c r="L88" s="74">
        <v>4</v>
      </c>
      <c r="M88" s="74">
        <v>222</v>
      </c>
      <c r="N88" s="84" t="s">
        <v>185</v>
      </c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385"/>
      <c r="AH88" s="385"/>
      <c r="AI88" s="385"/>
      <c r="AJ88" s="385"/>
      <c r="AK88" s="385"/>
      <c r="AL88" s="385"/>
      <c r="AM88" s="385"/>
      <c r="AN88" s="385"/>
      <c r="AO88" s="385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</row>
    <row r="89" spans="1:33" ht="31.5">
      <c r="A89" s="50"/>
      <c r="B89" s="39" t="s">
        <v>89</v>
      </c>
      <c r="C89" s="34"/>
      <c r="D89" s="34"/>
      <c r="E89" s="34"/>
      <c r="F89" s="32">
        <v>2</v>
      </c>
      <c r="G89" s="37">
        <v>1</v>
      </c>
      <c r="H89" s="34">
        <v>30</v>
      </c>
      <c r="I89" s="34"/>
      <c r="J89" s="34"/>
      <c r="K89" s="34"/>
      <c r="L89" s="34">
        <v>4</v>
      </c>
      <c r="M89" s="34">
        <v>30</v>
      </c>
      <c r="N89" s="359" t="s">
        <v>97</v>
      </c>
      <c r="AG89" s="112" t="s">
        <v>217</v>
      </c>
    </row>
    <row r="90" spans="1:33" ht="47.25">
      <c r="A90" s="72"/>
      <c r="B90" s="191" t="s">
        <v>149</v>
      </c>
      <c r="C90" s="34"/>
      <c r="D90" s="34">
        <v>2</v>
      </c>
      <c r="E90" s="34"/>
      <c r="F90" s="32"/>
      <c r="G90" s="81">
        <v>3</v>
      </c>
      <c r="H90" s="71">
        <v>90</v>
      </c>
      <c r="I90" s="71">
        <v>6</v>
      </c>
      <c r="J90" s="71">
        <v>4</v>
      </c>
      <c r="K90" s="71">
        <v>2</v>
      </c>
      <c r="L90" s="34"/>
      <c r="M90" s="34">
        <v>84</v>
      </c>
      <c r="N90" s="359" t="s">
        <v>100</v>
      </c>
      <c r="AG90" s="112" t="s">
        <v>217</v>
      </c>
    </row>
    <row r="91" spans="1:33" ht="31.5">
      <c r="A91" s="50"/>
      <c r="B91" s="39" t="s">
        <v>85</v>
      </c>
      <c r="C91" s="34"/>
      <c r="D91" s="34"/>
      <c r="E91" s="34"/>
      <c r="F91" s="32">
        <v>2</v>
      </c>
      <c r="G91" s="37">
        <v>1</v>
      </c>
      <c r="H91" s="34">
        <v>30</v>
      </c>
      <c r="I91" s="34">
        <v>4</v>
      </c>
      <c r="J91" s="34"/>
      <c r="K91" s="34"/>
      <c r="L91" s="34">
        <v>4</v>
      </c>
      <c r="M91" s="34">
        <v>26</v>
      </c>
      <c r="N91" s="359" t="s">
        <v>97</v>
      </c>
      <c r="AG91" s="112" t="s">
        <v>217</v>
      </c>
    </row>
    <row r="92" spans="1:33" ht="31.5">
      <c r="A92" s="72"/>
      <c r="B92" s="192" t="s">
        <v>151</v>
      </c>
      <c r="C92" s="34"/>
      <c r="D92" s="34">
        <v>2</v>
      </c>
      <c r="E92" s="34"/>
      <c r="F92" s="32"/>
      <c r="G92" s="81">
        <v>3</v>
      </c>
      <c r="H92" s="71">
        <v>90</v>
      </c>
      <c r="I92" s="71">
        <v>6</v>
      </c>
      <c r="J92" s="71">
        <v>4</v>
      </c>
      <c r="K92" s="71">
        <v>2</v>
      </c>
      <c r="L92" s="34"/>
      <c r="M92" s="34">
        <v>84</v>
      </c>
      <c r="N92" s="359" t="s">
        <v>100</v>
      </c>
      <c r="AG92" s="112" t="s">
        <v>217</v>
      </c>
    </row>
    <row r="93" spans="1:234" ht="31.5">
      <c r="A93" s="72"/>
      <c r="B93" s="53" t="s">
        <v>90</v>
      </c>
      <c r="C93" s="54">
        <v>2</v>
      </c>
      <c r="D93" s="54"/>
      <c r="E93" s="54"/>
      <c r="F93" s="54"/>
      <c r="G93" s="55">
        <v>4</v>
      </c>
      <c r="H93" s="54">
        <v>120</v>
      </c>
      <c r="I93" s="54">
        <v>12</v>
      </c>
      <c r="J93" s="54">
        <v>4</v>
      </c>
      <c r="K93" s="54">
        <v>4</v>
      </c>
      <c r="L93" s="54"/>
      <c r="M93" s="54">
        <v>108</v>
      </c>
      <c r="N93" s="72" t="s">
        <v>207</v>
      </c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112" t="s">
        <v>217</v>
      </c>
      <c r="AH93" s="385"/>
      <c r="AI93" s="385"/>
      <c r="AJ93" s="385"/>
      <c r="AK93" s="385"/>
      <c r="AL93" s="385"/>
      <c r="AM93" s="385"/>
      <c r="AN93" s="385"/>
      <c r="AO93" s="385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</row>
    <row r="94" spans="1:234" ht="47.25">
      <c r="A94" s="72"/>
      <c r="B94" s="53" t="s">
        <v>87</v>
      </c>
      <c r="C94" s="54">
        <v>2</v>
      </c>
      <c r="D94" s="54"/>
      <c r="E94" s="54"/>
      <c r="F94" s="54"/>
      <c r="G94" s="55">
        <v>4</v>
      </c>
      <c r="H94" s="54">
        <v>120</v>
      </c>
      <c r="I94" s="54">
        <v>12</v>
      </c>
      <c r="J94" s="54">
        <v>4</v>
      </c>
      <c r="K94" s="54">
        <v>4</v>
      </c>
      <c r="L94" s="54"/>
      <c r="M94" s="54">
        <v>108</v>
      </c>
      <c r="N94" s="72" t="s">
        <v>207</v>
      </c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112" t="s">
        <v>217</v>
      </c>
      <c r="AH94" s="385"/>
      <c r="AI94" s="385"/>
      <c r="AJ94" s="385"/>
      <c r="AK94" s="385"/>
      <c r="AL94" s="385"/>
      <c r="AM94" s="385"/>
      <c r="AN94" s="385"/>
      <c r="AO94" s="385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</row>
  </sheetData>
  <sheetProtection/>
  <mergeCells count="36">
    <mergeCell ref="AJ6:AL6"/>
    <mergeCell ref="AM6:AO6"/>
    <mergeCell ref="A61:B61"/>
    <mergeCell ref="A37:N37"/>
    <mergeCell ref="A38:N38"/>
    <mergeCell ref="A39:N39"/>
    <mergeCell ref="A44:B44"/>
    <mergeCell ref="A45:N45"/>
    <mergeCell ref="A60:B60"/>
    <mergeCell ref="A19:B19"/>
    <mergeCell ref="A20:N20"/>
    <mergeCell ref="A30:B30"/>
    <mergeCell ref="A31:B31"/>
    <mergeCell ref="A32:N32"/>
    <mergeCell ref="A34:N34"/>
    <mergeCell ref="E5:E7"/>
    <mergeCell ref="F5:F7"/>
    <mergeCell ref="A9:N9"/>
    <mergeCell ref="A10:N10"/>
    <mergeCell ref="M3:M7"/>
    <mergeCell ref="C4:C7"/>
    <mergeCell ref="D4:D7"/>
    <mergeCell ref="E4:F4"/>
    <mergeCell ref="I4:I7"/>
    <mergeCell ref="J4:J7"/>
    <mergeCell ref="K4:K7"/>
    <mergeCell ref="N2:N3"/>
    <mergeCell ref="H3:H7"/>
    <mergeCell ref="I3:L3"/>
    <mergeCell ref="L4:L7"/>
    <mergeCell ref="A1:M1"/>
    <mergeCell ref="A2:A7"/>
    <mergeCell ref="B2:B7"/>
    <mergeCell ref="C2:F3"/>
    <mergeCell ref="G2:G7"/>
    <mergeCell ref="H2:M2"/>
  </mergeCells>
  <printOptions/>
  <pageMargins left="0.7" right="0.7" top="0.75" bottom="0.75" header="0.3" footer="0.3"/>
  <pageSetup fitToHeight="0" fitToWidth="1" horizontalDpi="600" verticalDpi="600" orientation="landscape" paperSize="9" scale="78" r:id="rId1"/>
  <rowBreaks count="1" manualBreakCount="1">
    <brk id="6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4"/>
  <sheetViews>
    <sheetView view="pageBreakPreview" zoomScale="82" zoomScaleSheetLayoutView="82" zoomScalePageLayoutView="0" workbookViewId="0" topLeftCell="A1">
      <selection activeCell="A1" sqref="A1:AE34"/>
    </sheetView>
  </sheetViews>
  <sheetFormatPr defaultColWidth="9.00390625" defaultRowHeight="12.75"/>
  <cols>
    <col min="1" max="1" width="8.375" style="160" customWidth="1"/>
    <col min="2" max="2" width="47.875" style="160" customWidth="1"/>
    <col min="3" max="6" width="9.125" style="160" customWidth="1"/>
    <col min="7" max="7" width="10.00390625" style="160" hidden="1" customWidth="1"/>
    <col min="8" max="8" width="0" style="160" hidden="1" customWidth="1"/>
    <col min="9" max="12" width="9.125" style="160" customWidth="1"/>
    <col min="13" max="13" width="0" style="160" hidden="1" customWidth="1"/>
    <col min="14" max="14" width="15.75390625" style="160" customWidth="1"/>
    <col min="15" max="15" width="6.375" style="125" hidden="1" customWidth="1"/>
    <col min="16" max="16" width="6.75390625" style="125" hidden="1" customWidth="1"/>
    <col min="17" max="17" width="9.125" style="125" hidden="1" customWidth="1"/>
    <col min="18" max="30" width="0" style="125" hidden="1" customWidth="1"/>
    <col min="31" max="31" width="34.625" style="125" customWidth="1"/>
  </cols>
  <sheetData>
    <row r="1" spans="1:16" ht="18.75">
      <c r="A1" s="755" t="s">
        <v>173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6"/>
      <c r="O1" s="756"/>
      <c r="P1" s="756"/>
    </row>
    <row r="2" spans="1:31" ht="15.75" customHeight="1">
      <c r="A2" s="757" t="s">
        <v>33</v>
      </c>
      <c r="B2" s="758" t="s">
        <v>66</v>
      </c>
      <c r="C2" s="759" t="s">
        <v>116</v>
      </c>
      <c r="D2" s="760"/>
      <c r="E2" s="761"/>
      <c r="F2" s="762"/>
      <c r="G2" s="754" t="s">
        <v>34</v>
      </c>
      <c r="H2" s="767" t="s">
        <v>35</v>
      </c>
      <c r="I2" s="767"/>
      <c r="J2" s="767"/>
      <c r="K2" s="767"/>
      <c r="L2" s="767"/>
      <c r="M2" s="767"/>
      <c r="N2" s="759" t="s">
        <v>175</v>
      </c>
      <c r="O2" s="760"/>
      <c r="P2" s="760"/>
      <c r="AE2" s="772" t="s">
        <v>122</v>
      </c>
    </row>
    <row r="3" spans="1:31" ht="37.5" customHeight="1">
      <c r="A3" s="757"/>
      <c r="B3" s="758"/>
      <c r="C3" s="763"/>
      <c r="D3" s="764"/>
      <c r="E3" s="765"/>
      <c r="F3" s="766"/>
      <c r="G3" s="754"/>
      <c r="H3" s="754" t="s">
        <v>37</v>
      </c>
      <c r="I3" s="768" t="s">
        <v>38</v>
      </c>
      <c r="J3" s="768"/>
      <c r="K3" s="768"/>
      <c r="L3" s="768"/>
      <c r="M3" s="754" t="s">
        <v>39</v>
      </c>
      <c r="N3" s="774"/>
      <c r="O3" s="775"/>
      <c r="P3" s="775"/>
      <c r="AE3" s="772"/>
    </row>
    <row r="4" spans="1:31" ht="15.75" customHeight="1">
      <c r="A4" s="757"/>
      <c r="B4" s="758"/>
      <c r="C4" s="754" t="s">
        <v>40</v>
      </c>
      <c r="D4" s="754" t="s">
        <v>41</v>
      </c>
      <c r="E4" s="779" t="s">
        <v>63</v>
      </c>
      <c r="F4" s="780"/>
      <c r="G4" s="754"/>
      <c r="H4" s="754"/>
      <c r="I4" s="754" t="s">
        <v>30</v>
      </c>
      <c r="J4" s="754" t="s">
        <v>42</v>
      </c>
      <c r="K4" s="754" t="s">
        <v>43</v>
      </c>
      <c r="L4" s="754" t="s">
        <v>44</v>
      </c>
      <c r="M4" s="754"/>
      <c r="N4" s="774"/>
      <c r="O4" s="775"/>
      <c r="P4" s="775"/>
      <c r="AE4" s="772"/>
    </row>
    <row r="5" spans="1:31" ht="15.75" customHeight="1">
      <c r="A5" s="757"/>
      <c r="B5" s="758"/>
      <c r="C5" s="754"/>
      <c r="D5" s="754"/>
      <c r="E5" s="776" t="s">
        <v>64</v>
      </c>
      <c r="F5" s="776" t="s">
        <v>65</v>
      </c>
      <c r="G5" s="754"/>
      <c r="H5" s="754"/>
      <c r="I5" s="754"/>
      <c r="J5" s="754"/>
      <c r="K5" s="754"/>
      <c r="L5" s="754"/>
      <c r="M5" s="754"/>
      <c r="N5" s="774"/>
      <c r="O5" s="775"/>
      <c r="P5" s="775"/>
      <c r="AE5" s="772"/>
    </row>
    <row r="6" spans="1:31" ht="29.25" customHeight="1">
      <c r="A6" s="757"/>
      <c r="B6" s="758"/>
      <c r="C6" s="754"/>
      <c r="D6" s="754"/>
      <c r="E6" s="777"/>
      <c r="F6" s="777"/>
      <c r="G6" s="754"/>
      <c r="H6" s="754"/>
      <c r="I6" s="754"/>
      <c r="J6" s="754"/>
      <c r="K6" s="754"/>
      <c r="L6" s="754"/>
      <c r="M6" s="754"/>
      <c r="N6" s="774"/>
      <c r="O6" s="775"/>
      <c r="P6" s="775"/>
      <c r="AE6" s="772"/>
    </row>
    <row r="7" spans="1:31" ht="15.75" customHeight="1">
      <c r="A7" s="757"/>
      <c r="B7" s="758"/>
      <c r="C7" s="754"/>
      <c r="D7" s="754"/>
      <c r="E7" s="778"/>
      <c r="F7" s="778"/>
      <c r="G7" s="754"/>
      <c r="H7" s="754"/>
      <c r="I7" s="754"/>
      <c r="J7" s="754"/>
      <c r="K7" s="754"/>
      <c r="L7" s="754"/>
      <c r="M7" s="754"/>
      <c r="N7" s="763"/>
      <c r="O7" s="764"/>
      <c r="P7" s="764"/>
      <c r="AE7" s="772"/>
    </row>
    <row r="8" spans="1:31" ht="18.75" hidden="1">
      <c r="A8" s="769" t="s">
        <v>171</v>
      </c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1"/>
      <c r="O8" s="219"/>
      <c r="P8" s="219"/>
      <c r="AE8" s="124"/>
    </row>
    <row r="9" spans="1:32" ht="37.5" hidden="1">
      <c r="A9" s="247"/>
      <c r="B9" s="220" t="s">
        <v>62</v>
      </c>
      <c r="C9" s="222">
        <v>1</v>
      </c>
      <c r="D9" s="222"/>
      <c r="E9" s="222"/>
      <c r="F9" s="221"/>
      <c r="G9" s="232">
        <v>3</v>
      </c>
      <c r="H9" s="222">
        <v>90</v>
      </c>
      <c r="I9" s="222">
        <v>4</v>
      </c>
      <c r="J9" s="222" t="s">
        <v>97</v>
      </c>
      <c r="K9" s="222"/>
      <c r="L9" s="222"/>
      <c r="M9" s="222">
        <v>96</v>
      </c>
      <c r="N9" s="222" t="s">
        <v>97</v>
      </c>
      <c r="O9" s="223"/>
      <c r="Q9" s="125" t="b">
        <v>0</v>
      </c>
      <c r="R9" s="125" t="b">
        <v>1</v>
      </c>
      <c r="AE9" s="124"/>
      <c r="AF9" t="s">
        <v>130</v>
      </c>
    </row>
    <row r="10" spans="1:31" ht="19.5" hidden="1">
      <c r="A10" s="249"/>
      <c r="B10" s="220"/>
      <c r="C10" s="222"/>
      <c r="D10" s="222"/>
      <c r="E10" s="222"/>
      <c r="F10" s="221"/>
      <c r="G10" s="232"/>
      <c r="H10" s="222"/>
      <c r="I10" s="222"/>
      <c r="J10" s="222"/>
      <c r="K10" s="222"/>
      <c r="L10" s="222"/>
      <c r="M10" s="222"/>
      <c r="N10" s="222"/>
      <c r="O10" s="223"/>
      <c r="AE10" s="124"/>
    </row>
    <row r="11" spans="1:32" ht="18.75" hidden="1">
      <c r="A11" s="249"/>
      <c r="B11" s="224"/>
      <c r="C11" s="222"/>
      <c r="D11" s="222"/>
      <c r="E11" s="222"/>
      <c r="F11" s="225"/>
      <c r="G11" s="232"/>
      <c r="H11" s="222"/>
      <c r="I11" s="222"/>
      <c r="J11" s="222"/>
      <c r="K11" s="222"/>
      <c r="L11" s="222"/>
      <c r="M11" s="222"/>
      <c r="N11" s="222"/>
      <c r="O11" s="223"/>
      <c r="Q11" s="125" t="b">
        <v>0</v>
      </c>
      <c r="R11" s="125" t="b">
        <v>1</v>
      </c>
      <c r="AE11" s="124"/>
      <c r="AF11" t="s">
        <v>130</v>
      </c>
    </row>
    <row r="12" spans="1:31" ht="18.75" hidden="1">
      <c r="A12" s="250"/>
      <c r="B12" s="224"/>
      <c r="C12" s="251"/>
      <c r="D12" s="251"/>
      <c r="E12" s="251"/>
      <c r="F12" s="227"/>
      <c r="G12" s="252"/>
      <c r="H12" s="251"/>
      <c r="I12" s="251"/>
      <c r="J12" s="251"/>
      <c r="K12" s="251"/>
      <c r="L12" s="251"/>
      <c r="M12" s="251"/>
      <c r="N12" s="253"/>
      <c r="O12" s="228"/>
      <c r="AE12" s="124"/>
    </row>
    <row r="13" spans="1:32" ht="56.25" hidden="1">
      <c r="A13" s="246"/>
      <c r="B13" s="220" t="s">
        <v>120</v>
      </c>
      <c r="C13" s="251"/>
      <c r="D13" s="251">
        <v>1</v>
      </c>
      <c r="E13" s="251"/>
      <c r="F13" s="251"/>
      <c r="G13" s="251">
        <v>4.5</v>
      </c>
      <c r="H13" s="251">
        <v>135</v>
      </c>
      <c r="I13" s="251">
        <v>6</v>
      </c>
      <c r="J13" s="251">
        <v>4</v>
      </c>
      <c r="K13" s="251">
        <v>2</v>
      </c>
      <c r="L13" s="251"/>
      <c r="M13" s="251">
        <v>129</v>
      </c>
      <c r="N13" s="254" t="s">
        <v>100</v>
      </c>
      <c r="O13" s="226"/>
      <c r="Q13" s="125" t="b">
        <v>0</v>
      </c>
      <c r="R13" s="125" t="b">
        <v>1</v>
      </c>
      <c r="AE13" s="124"/>
      <c r="AF13" t="s">
        <v>155</v>
      </c>
    </row>
    <row r="14" spans="1:31" ht="18.75" hidden="1">
      <c r="A14" s="246"/>
      <c r="B14" s="22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5"/>
      <c r="O14" s="230"/>
      <c r="AE14" s="124"/>
    </row>
    <row r="15" spans="1:32" ht="56.25" hidden="1">
      <c r="A15" s="247"/>
      <c r="B15" s="231" t="s">
        <v>152</v>
      </c>
      <c r="C15" s="222">
        <v>1</v>
      </c>
      <c r="D15" s="222"/>
      <c r="E15" s="222"/>
      <c r="F15" s="225"/>
      <c r="G15" s="232">
        <v>4.5</v>
      </c>
      <c r="H15" s="222">
        <v>135</v>
      </c>
      <c r="I15" s="222">
        <v>6</v>
      </c>
      <c r="J15" s="222">
        <v>4</v>
      </c>
      <c r="K15" s="222"/>
      <c r="L15" s="222">
        <v>2</v>
      </c>
      <c r="M15" s="222">
        <v>129</v>
      </c>
      <c r="N15" s="256" t="s">
        <v>100</v>
      </c>
      <c r="O15" s="233"/>
      <c r="Q15" s="125" t="b">
        <v>0</v>
      </c>
      <c r="R15" s="125" t="b">
        <v>1</v>
      </c>
      <c r="AE15" s="124"/>
      <c r="AF15" t="s">
        <v>155</v>
      </c>
    </row>
    <row r="16" spans="1:31" ht="18.75" hidden="1">
      <c r="A16" s="247"/>
      <c r="B16" s="231"/>
      <c r="C16" s="222"/>
      <c r="D16" s="222"/>
      <c r="E16" s="222"/>
      <c r="F16" s="225"/>
      <c r="G16" s="232"/>
      <c r="H16" s="222"/>
      <c r="I16" s="222"/>
      <c r="J16" s="222"/>
      <c r="K16" s="222"/>
      <c r="L16" s="222"/>
      <c r="M16" s="222"/>
      <c r="N16" s="256"/>
      <c r="O16" s="233"/>
      <c r="AE16" s="124"/>
    </row>
    <row r="17" spans="1:32" ht="56.25" hidden="1">
      <c r="A17" s="257"/>
      <c r="B17" s="220" t="s">
        <v>153</v>
      </c>
      <c r="C17" s="258"/>
      <c r="D17" s="232">
        <v>2</v>
      </c>
      <c r="E17" s="232"/>
      <c r="F17" s="258"/>
      <c r="G17" s="232">
        <v>4.5</v>
      </c>
      <c r="H17" s="222">
        <v>135</v>
      </c>
      <c r="I17" s="222">
        <v>4</v>
      </c>
      <c r="J17" s="232">
        <v>4</v>
      </c>
      <c r="K17" s="232"/>
      <c r="L17" s="232"/>
      <c r="M17" s="222">
        <v>131</v>
      </c>
      <c r="N17" s="257" t="s">
        <v>97</v>
      </c>
      <c r="O17" s="234"/>
      <c r="Q17" s="125" t="b">
        <v>0</v>
      </c>
      <c r="R17" s="125" t="b">
        <v>1</v>
      </c>
      <c r="AE17" s="124"/>
      <c r="AF17" t="s">
        <v>155</v>
      </c>
    </row>
    <row r="18" spans="1:31" ht="18.75" hidden="1">
      <c r="A18" s="259"/>
      <c r="B18" s="235"/>
      <c r="C18" s="260"/>
      <c r="D18" s="252"/>
      <c r="E18" s="252"/>
      <c r="F18" s="261"/>
      <c r="G18" s="262"/>
      <c r="H18" s="263"/>
      <c r="I18" s="251"/>
      <c r="J18" s="252"/>
      <c r="K18" s="252"/>
      <c r="L18" s="252"/>
      <c r="M18" s="264"/>
      <c r="N18" s="265"/>
      <c r="O18" s="236"/>
      <c r="AE18" s="124"/>
    </row>
    <row r="19" spans="1:32" ht="37.5" hidden="1">
      <c r="A19" s="266"/>
      <c r="B19" s="237" t="s">
        <v>104</v>
      </c>
      <c r="C19" s="267"/>
      <c r="D19" s="246" t="s">
        <v>50</v>
      </c>
      <c r="E19" s="246"/>
      <c r="F19" s="218"/>
      <c r="G19" s="238">
        <v>2.5</v>
      </c>
      <c r="H19" s="239">
        <v>75</v>
      </c>
      <c r="I19" s="240">
        <v>4</v>
      </c>
      <c r="J19" s="240"/>
      <c r="K19" s="240"/>
      <c r="L19" s="240" t="s">
        <v>97</v>
      </c>
      <c r="M19" s="268">
        <v>71</v>
      </c>
      <c r="N19" s="121" t="s">
        <v>97</v>
      </c>
      <c r="O19" s="123"/>
      <c r="Q19" s="125" t="b">
        <v>0</v>
      </c>
      <c r="R19" s="125" t="b">
        <v>1</v>
      </c>
      <c r="AE19" s="124"/>
      <c r="AF19" t="s">
        <v>156</v>
      </c>
    </row>
    <row r="20" spans="1:31" ht="18.75" hidden="1">
      <c r="A20" s="269"/>
      <c r="B20" s="241"/>
      <c r="C20" s="267"/>
      <c r="D20" s="246"/>
      <c r="E20" s="246"/>
      <c r="F20" s="218"/>
      <c r="G20" s="242"/>
      <c r="H20" s="243"/>
      <c r="I20" s="240"/>
      <c r="J20" s="240"/>
      <c r="K20" s="240"/>
      <c r="L20" s="240"/>
      <c r="M20" s="270"/>
      <c r="N20" s="244"/>
      <c r="O20" s="245"/>
      <c r="AE20" s="124"/>
    </row>
    <row r="21" spans="1:32" ht="56.25" hidden="1">
      <c r="A21" s="246"/>
      <c r="B21" s="220" t="s">
        <v>88</v>
      </c>
      <c r="C21" s="251">
        <v>1</v>
      </c>
      <c r="D21" s="251"/>
      <c r="E21" s="251"/>
      <c r="F21" s="251"/>
      <c r="G21" s="251">
        <v>4</v>
      </c>
      <c r="H21" s="251">
        <v>120</v>
      </c>
      <c r="I21" s="251">
        <v>12</v>
      </c>
      <c r="J21" s="251">
        <v>8</v>
      </c>
      <c r="K21" s="251">
        <v>4</v>
      </c>
      <c r="L21" s="251"/>
      <c r="M21" s="251">
        <v>108</v>
      </c>
      <c r="N21" s="246" t="s">
        <v>102</v>
      </c>
      <c r="O21" s="229"/>
      <c r="Q21" s="125" t="b">
        <v>0</v>
      </c>
      <c r="R21" s="125" t="b">
        <v>1</v>
      </c>
      <c r="AE21" s="124"/>
      <c r="AF21" t="s">
        <v>155</v>
      </c>
    </row>
    <row r="22" spans="1:31" ht="18.75" hidden="1">
      <c r="A22" s="246"/>
      <c r="B22" s="22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46"/>
      <c r="O22" s="229"/>
      <c r="AE22" s="124"/>
    </row>
    <row r="23" spans="1:32" ht="18.75" hidden="1">
      <c r="A23" s="247"/>
      <c r="B23" s="231" t="s">
        <v>86</v>
      </c>
      <c r="C23" s="222">
        <v>1</v>
      </c>
      <c r="D23" s="222"/>
      <c r="E23" s="222"/>
      <c r="F23" s="225"/>
      <c r="G23" s="232">
        <v>4</v>
      </c>
      <c r="H23" s="222">
        <v>120</v>
      </c>
      <c r="I23" s="222">
        <v>12</v>
      </c>
      <c r="J23" s="222">
        <v>8</v>
      </c>
      <c r="K23" s="222">
        <v>4</v>
      </c>
      <c r="L23" s="222"/>
      <c r="M23" s="222">
        <v>108</v>
      </c>
      <c r="N23" s="247" t="s">
        <v>102</v>
      </c>
      <c r="O23" s="248"/>
      <c r="Q23" s="125" t="b">
        <v>0</v>
      </c>
      <c r="R23" s="125" t="b">
        <v>1</v>
      </c>
      <c r="AE23" s="124"/>
      <c r="AF23" t="s">
        <v>155</v>
      </c>
    </row>
    <row r="24" spans="1:32" ht="18">
      <c r="A24" s="773" t="s">
        <v>174</v>
      </c>
      <c r="B24" s="773"/>
      <c r="C24" s="773"/>
      <c r="D24" s="773"/>
      <c r="E24" s="773"/>
      <c r="F24" s="773"/>
      <c r="G24" s="773"/>
      <c r="H24" s="773"/>
      <c r="I24" s="773"/>
      <c r="J24" s="773"/>
      <c r="K24" s="773"/>
      <c r="L24" s="773"/>
      <c r="M24" s="773"/>
      <c r="N24" s="773"/>
      <c r="O24" s="773"/>
      <c r="P24" s="773"/>
      <c r="Q24" s="773"/>
      <c r="R24" s="773"/>
      <c r="S24" s="773"/>
      <c r="T24" s="773"/>
      <c r="U24" s="773"/>
      <c r="V24" s="773"/>
      <c r="W24" s="773"/>
      <c r="X24" s="773"/>
      <c r="Y24" s="773"/>
      <c r="Z24" s="773"/>
      <c r="AA24" s="773"/>
      <c r="AB24" s="773"/>
      <c r="AC24" s="773"/>
      <c r="AD24" s="773"/>
      <c r="AE24" s="773"/>
      <c r="AF24" s="108"/>
    </row>
    <row r="25" spans="1:32" ht="18.75">
      <c r="A25" s="141"/>
      <c r="B25" s="126" t="s">
        <v>46</v>
      </c>
      <c r="C25" s="130"/>
      <c r="D25" s="130">
        <v>2</v>
      </c>
      <c r="E25" s="130"/>
      <c r="F25" s="271"/>
      <c r="G25" s="135">
        <v>1</v>
      </c>
      <c r="H25" s="130">
        <v>30</v>
      </c>
      <c r="I25" s="130">
        <v>4</v>
      </c>
      <c r="J25" s="130" t="s">
        <v>97</v>
      </c>
      <c r="K25" s="130"/>
      <c r="L25" s="130"/>
      <c r="M25" s="130">
        <v>26</v>
      </c>
      <c r="N25" s="272" t="s">
        <v>97</v>
      </c>
      <c r="O25" s="273"/>
      <c r="P25" s="124"/>
      <c r="Q25" s="124" t="b">
        <v>1</v>
      </c>
      <c r="R25" s="124" t="b">
        <v>0</v>
      </c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93" t="s">
        <v>129</v>
      </c>
    </row>
    <row r="26" spans="1:32" ht="18.75" hidden="1">
      <c r="A26" s="141"/>
      <c r="B26" s="126"/>
      <c r="C26" s="130"/>
      <c r="D26" s="130"/>
      <c r="E26" s="130"/>
      <c r="F26" s="271"/>
      <c r="G26" s="135"/>
      <c r="H26" s="130"/>
      <c r="I26" s="130"/>
      <c r="J26" s="130"/>
      <c r="K26" s="130"/>
      <c r="L26" s="130"/>
      <c r="M26" s="130"/>
      <c r="N26" s="272"/>
      <c r="O26" s="273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93"/>
    </row>
    <row r="27" spans="1:32" ht="18.75">
      <c r="A27" s="141"/>
      <c r="B27" s="132" t="s">
        <v>94</v>
      </c>
      <c r="C27" s="130"/>
      <c r="D27" s="130">
        <v>2</v>
      </c>
      <c r="E27" s="130"/>
      <c r="F27" s="133"/>
      <c r="G27" s="135">
        <v>2</v>
      </c>
      <c r="H27" s="130">
        <v>60</v>
      </c>
      <c r="I27" s="130">
        <v>4</v>
      </c>
      <c r="J27" s="130" t="s">
        <v>97</v>
      </c>
      <c r="K27" s="130"/>
      <c r="L27" s="130"/>
      <c r="M27" s="130">
        <v>56</v>
      </c>
      <c r="N27" s="272" t="s">
        <v>97</v>
      </c>
      <c r="O27" s="273"/>
      <c r="P27" s="124"/>
      <c r="Q27" s="124" t="b">
        <v>1</v>
      </c>
      <c r="R27" s="124" t="b">
        <v>0</v>
      </c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93" t="s">
        <v>155</v>
      </c>
    </row>
    <row r="28" spans="1:32" ht="56.25">
      <c r="A28" s="141"/>
      <c r="B28" s="126" t="s">
        <v>153</v>
      </c>
      <c r="C28" s="130"/>
      <c r="D28" s="130">
        <v>1</v>
      </c>
      <c r="E28" s="130"/>
      <c r="F28" s="133"/>
      <c r="G28" s="135">
        <v>4.5</v>
      </c>
      <c r="H28" s="130">
        <v>135</v>
      </c>
      <c r="I28" s="130">
        <v>6</v>
      </c>
      <c r="J28" s="130">
        <v>4</v>
      </c>
      <c r="K28" s="130">
        <v>2</v>
      </c>
      <c r="L28" s="130"/>
      <c r="M28" s="130">
        <v>129</v>
      </c>
      <c r="N28" s="274" t="s">
        <v>100</v>
      </c>
      <c r="O28" s="275"/>
      <c r="P28" s="124"/>
      <c r="Q28" s="124" t="b">
        <v>1</v>
      </c>
      <c r="R28" s="124" t="b">
        <v>0</v>
      </c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93" t="s">
        <v>155</v>
      </c>
    </row>
    <row r="29" spans="1:32" ht="37.5">
      <c r="A29" s="141"/>
      <c r="B29" s="126" t="s">
        <v>52</v>
      </c>
      <c r="C29" s="130"/>
      <c r="D29" s="130">
        <v>2</v>
      </c>
      <c r="E29" s="130"/>
      <c r="F29" s="128"/>
      <c r="G29" s="153">
        <v>4.5</v>
      </c>
      <c r="H29" s="130">
        <v>135</v>
      </c>
      <c r="I29" s="130">
        <v>6</v>
      </c>
      <c r="J29" s="130">
        <v>4</v>
      </c>
      <c r="K29" s="130">
        <v>2</v>
      </c>
      <c r="L29" s="130"/>
      <c r="M29" s="130">
        <v>129</v>
      </c>
      <c r="N29" s="274" t="s">
        <v>100</v>
      </c>
      <c r="O29" s="275"/>
      <c r="P29" s="124"/>
      <c r="Q29" s="124" t="b">
        <v>1</v>
      </c>
      <c r="R29" s="124" t="b">
        <v>0</v>
      </c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93" t="s">
        <v>155</v>
      </c>
    </row>
    <row r="30" spans="1:32" ht="75">
      <c r="A30" s="141"/>
      <c r="B30" s="276" t="s">
        <v>154</v>
      </c>
      <c r="C30" s="130">
        <v>2</v>
      </c>
      <c r="D30" s="130"/>
      <c r="E30" s="130"/>
      <c r="F30" s="133"/>
      <c r="G30" s="153">
        <v>9</v>
      </c>
      <c r="H30" s="130">
        <v>270</v>
      </c>
      <c r="I30" s="130">
        <v>12</v>
      </c>
      <c r="J30" s="130">
        <v>8</v>
      </c>
      <c r="K30" s="130">
        <v>4</v>
      </c>
      <c r="L30" s="130"/>
      <c r="M30" s="130">
        <v>258</v>
      </c>
      <c r="N30" s="274" t="s">
        <v>102</v>
      </c>
      <c r="O30" s="273"/>
      <c r="P30" s="124"/>
      <c r="Q30" s="124" t="b">
        <v>1</v>
      </c>
      <c r="R30" s="124" t="b">
        <v>0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93" t="s">
        <v>155</v>
      </c>
    </row>
    <row r="31" spans="1:32" ht="37.5">
      <c r="A31" s="141"/>
      <c r="B31" s="277" t="s">
        <v>104</v>
      </c>
      <c r="C31" s="122">
        <v>2</v>
      </c>
      <c r="D31" s="141"/>
      <c r="E31" s="141"/>
      <c r="F31" s="118"/>
      <c r="G31" s="119">
        <v>4</v>
      </c>
      <c r="H31" s="120">
        <v>120</v>
      </c>
      <c r="I31" s="278">
        <v>4</v>
      </c>
      <c r="J31" s="122"/>
      <c r="K31" s="122"/>
      <c r="L31" s="122" t="s">
        <v>97</v>
      </c>
      <c r="M31" s="122">
        <v>116</v>
      </c>
      <c r="N31" s="121" t="s">
        <v>97</v>
      </c>
      <c r="O31" s="279"/>
      <c r="P31" s="124"/>
      <c r="Q31" s="124" t="b">
        <v>1</v>
      </c>
      <c r="R31" s="124" t="b">
        <v>0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93" t="s">
        <v>156</v>
      </c>
    </row>
    <row r="32" spans="1:32" ht="56.25">
      <c r="A32" s="141"/>
      <c r="B32" s="126" t="s">
        <v>89</v>
      </c>
      <c r="C32" s="130"/>
      <c r="D32" s="130"/>
      <c r="E32" s="130"/>
      <c r="F32" s="133">
        <v>2</v>
      </c>
      <c r="G32" s="135">
        <v>1</v>
      </c>
      <c r="H32" s="130">
        <v>30</v>
      </c>
      <c r="I32" s="130">
        <v>4</v>
      </c>
      <c r="J32" s="130"/>
      <c r="K32" s="130"/>
      <c r="L32" s="130">
        <v>4</v>
      </c>
      <c r="M32" s="130">
        <v>26</v>
      </c>
      <c r="N32" s="274" t="s">
        <v>97</v>
      </c>
      <c r="O32" s="280"/>
      <c r="P32" s="124"/>
      <c r="Q32" s="124" t="b">
        <v>1</v>
      </c>
      <c r="R32" s="124" t="b">
        <v>0</v>
      </c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93" t="s">
        <v>155</v>
      </c>
    </row>
    <row r="33" spans="1:32" ht="56.25">
      <c r="A33" s="141"/>
      <c r="B33" s="134" t="s">
        <v>149</v>
      </c>
      <c r="C33" s="130"/>
      <c r="D33" s="130">
        <v>2</v>
      </c>
      <c r="E33" s="130"/>
      <c r="F33" s="133"/>
      <c r="G33" s="153">
        <v>3</v>
      </c>
      <c r="H33" s="130">
        <v>90</v>
      </c>
      <c r="I33" s="130">
        <v>6</v>
      </c>
      <c r="J33" s="130">
        <v>4</v>
      </c>
      <c r="K33" s="130">
        <v>2</v>
      </c>
      <c r="L33" s="130"/>
      <c r="M33" s="130">
        <v>84</v>
      </c>
      <c r="N33" s="274" t="s">
        <v>100</v>
      </c>
      <c r="O33" s="273"/>
      <c r="P33" s="124"/>
      <c r="Q33" s="124" t="b">
        <v>1</v>
      </c>
      <c r="R33" s="124" t="b">
        <v>0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93" t="s">
        <v>155</v>
      </c>
    </row>
    <row r="34" spans="1:240" ht="56.25">
      <c r="A34" s="141"/>
      <c r="B34" s="158" t="s">
        <v>90</v>
      </c>
      <c r="C34" s="130">
        <v>2</v>
      </c>
      <c r="D34" s="130"/>
      <c r="E34" s="130"/>
      <c r="F34" s="130"/>
      <c r="G34" s="155">
        <v>4</v>
      </c>
      <c r="H34" s="130">
        <v>120</v>
      </c>
      <c r="I34" s="130">
        <v>12</v>
      </c>
      <c r="J34" s="130">
        <v>8</v>
      </c>
      <c r="K34" s="130">
        <v>4</v>
      </c>
      <c r="L34" s="130"/>
      <c r="M34" s="130">
        <v>108</v>
      </c>
      <c r="N34" s="141" t="s">
        <v>102</v>
      </c>
      <c r="O34" s="281"/>
      <c r="P34" s="124"/>
      <c r="Q34" s="124" t="b">
        <v>1</v>
      </c>
      <c r="R34" s="124" t="b">
        <v>0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93" t="s">
        <v>155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</row>
  </sheetData>
  <sheetProtection/>
  <mergeCells count="23">
    <mergeCell ref="C4:C7"/>
    <mergeCell ref="D4:D7"/>
    <mergeCell ref="E4:F4"/>
    <mergeCell ref="H3:H7"/>
    <mergeCell ref="I3:L3"/>
    <mergeCell ref="I4:I7"/>
    <mergeCell ref="A8:N8"/>
    <mergeCell ref="AE2:AE7"/>
    <mergeCell ref="A24:AE24"/>
    <mergeCell ref="N2:P7"/>
    <mergeCell ref="E5:E7"/>
    <mergeCell ref="F5:F7"/>
    <mergeCell ref="M3:M7"/>
    <mergeCell ref="J4:J7"/>
    <mergeCell ref="K4:K7"/>
    <mergeCell ref="L4:L7"/>
    <mergeCell ref="A1:M1"/>
    <mergeCell ref="N1:P1"/>
    <mergeCell ref="A2:A7"/>
    <mergeCell ref="B2:B7"/>
    <mergeCell ref="C2:F3"/>
    <mergeCell ref="G2:G7"/>
    <mergeCell ref="H2:M2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view="pageBreakPreview" zoomScale="82" zoomScaleSheetLayoutView="82" zoomScalePageLayoutView="0" workbookViewId="0" topLeftCell="A1">
      <selection activeCell="A2" sqref="A2:A7"/>
    </sheetView>
  </sheetViews>
  <sheetFormatPr defaultColWidth="9.00390625" defaultRowHeight="12.75"/>
  <cols>
    <col min="1" max="1" width="8.375" style="108" customWidth="1"/>
    <col min="2" max="2" width="47.875" style="108" customWidth="1"/>
    <col min="3" max="6" width="9.125" style="108" customWidth="1"/>
    <col min="7" max="7" width="10.00390625" style="108" hidden="1" customWidth="1"/>
    <col min="8" max="8" width="0" style="108" hidden="1" customWidth="1"/>
    <col min="9" max="12" width="9.125" style="108" customWidth="1"/>
    <col min="13" max="13" width="0" style="108" hidden="1" customWidth="1"/>
    <col min="14" max="14" width="16.625" style="108" customWidth="1"/>
    <col min="15" max="16" width="6.375" style="108" hidden="1" customWidth="1"/>
    <col min="17" max="17" width="6.75390625" style="108" hidden="1" customWidth="1"/>
    <col min="18" max="18" width="9.125" style="0" hidden="1" customWidth="1"/>
    <col min="19" max="31" width="0" style="0" hidden="1" customWidth="1"/>
    <col min="32" max="32" width="34.625" style="0" customWidth="1"/>
    <col min="33" max="34" width="9.125" style="112" customWidth="1"/>
  </cols>
  <sheetData>
    <row r="1" spans="1:17" ht="18.75">
      <c r="A1" s="781" t="s">
        <v>123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2"/>
      <c r="O1" s="782"/>
      <c r="P1" s="782"/>
      <c r="Q1" s="782"/>
    </row>
    <row r="2" spans="1:32" ht="15.75" customHeight="1">
      <c r="A2" s="783" t="s">
        <v>33</v>
      </c>
      <c r="B2" s="784" t="s">
        <v>66</v>
      </c>
      <c r="C2" s="785" t="s">
        <v>116</v>
      </c>
      <c r="D2" s="785"/>
      <c r="E2" s="786"/>
      <c r="F2" s="786"/>
      <c r="G2" s="787" t="s">
        <v>34</v>
      </c>
      <c r="H2" s="785" t="s">
        <v>35</v>
      </c>
      <c r="I2" s="785"/>
      <c r="J2" s="785"/>
      <c r="K2" s="785"/>
      <c r="L2" s="785"/>
      <c r="M2" s="785"/>
      <c r="N2" s="785"/>
      <c r="O2" s="785"/>
      <c r="P2" s="785"/>
      <c r="Q2" s="785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789" t="s">
        <v>122</v>
      </c>
    </row>
    <row r="3" spans="1:32" ht="37.5" customHeight="1">
      <c r="A3" s="783"/>
      <c r="B3" s="784"/>
      <c r="C3" s="785"/>
      <c r="D3" s="785"/>
      <c r="E3" s="786"/>
      <c r="F3" s="786"/>
      <c r="G3" s="787"/>
      <c r="H3" s="787" t="s">
        <v>37</v>
      </c>
      <c r="I3" s="788" t="s">
        <v>38</v>
      </c>
      <c r="J3" s="788"/>
      <c r="K3" s="788"/>
      <c r="L3" s="788"/>
      <c r="M3" s="787" t="s">
        <v>39</v>
      </c>
      <c r="N3" s="785"/>
      <c r="O3" s="785"/>
      <c r="P3" s="785"/>
      <c r="Q3" s="785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789"/>
    </row>
    <row r="4" spans="1:32" ht="15.75">
      <c r="A4" s="783"/>
      <c r="B4" s="784"/>
      <c r="C4" s="787" t="s">
        <v>40</v>
      </c>
      <c r="D4" s="787" t="s">
        <v>41</v>
      </c>
      <c r="E4" s="785" t="s">
        <v>63</v>
      </c>
      <c r="F4" s="786"/>
      <c r="G4" s="787"/>
      <c r="H4" s="787"/>
      <c r="I4" s="787" t="s">
        <v>30</v>
      </c>
      <c r="J4" s="787" t="s">
        <v>42</v>
      </c>
      <c r="K4" s="787" t="s">
        <v>43</v>
      </c>
      <c r="L4" s="787" t="s">
        <v>44</v>
      </c>
      <c r="M4" s="787"/>
      <c r="N4" s="788" t="s">
        <v>45</v>
      </c>
      <c r="O4" s="788"/>
      <c r="P4" s="788"/>
      <c r="Q4" s="113" t="s">
        <v>98</v>
      </c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789"/>
    </row>
    <row r="5" spans="1:32" ht="15.75">
      <c r="A5" s="783"/>
      <c r="B5" s="784"/>
      <c r="C5" s="787"/>
      <c r="D5" s="787"/>
      <c r="E5" s="787" t="s">
        <v>64</v>
      </c>
      <c r="F5" s="787" t="s">
        <v>65</v>
      </c>
      <c r="G5" s="787"/>
      <c r="H5" s="787"/>
      <c r="I5" s="787"/>
      <c r="J5" s="787"/>
      <c r="K5" s="787"/>
      <c r="L5" s="787"/>
      <c r="M5" s="787"/>
      <c r="N5" s="114">
        <v>1</v>
      </c>
      <c r="O5" s="114">
        <v>2</v>
      </c>
      <c r="P5" s="114"/>
      <c r="Q5" s="114">
        <v>3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789"/>
    </row>
    <row r="6" spans="1:32" ht="29.25" customHeight="1">
      <c r="A6" s="783"/>
      <c r="B6" s="784"/>
      <c r="C6" s="787"/>
      <c r="D6" s="787"/>
      <c r="E6" s="790"/>
      <c r="F6" s="790"/>
      <c r="G6" s="787"/>
      <c r="H6" s="787"/>
      <c r="I6" s="787"/>
      <c r="J6" s="787"/>
      <c r="K6" s="787"/>
      <c r="L6" s="787"/>
      <c r="M6" s="787"/>
      <c r="N6" s="785"/>
      <c r="O6" s="785"/>
      <c r="P6" s="785"/>
      <c r="Q6" s="785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789"/>
    </row>
    <row r="7" spans="1:32" ht="15.75">
      <c r="A7" s="783"/>
      <c r="B7" s="784"/>
      <c r="C7" s="787"/>
      <c r="D7" s="787"/>
      <c r="E7" s="790"/>
      <c r="F7" s="790"/>
      <c r="G7" s="787"/>
      <c r="H7" s="787"/>
      <c r="I7" s="787"/>
      <c r="J7" s="787"/>
      <c r="K7" s="787"/>
      <c r="L7" s="787"/>
      <c r="M7" s="787"/>
      <c r="N7" s="114"/>
      <c r="O7" s="114"/>
      <c r="P7" s="114"/>
      <c r="Q7" s="114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789"/>
    </row>
    <row r="8" spans="1:34" s="125" customFormat="1" ht="37.5">
      <c r="A8" s="115" t="s">
        <v>105</v>
      </c>
      <c r="B8" s="116" t="s">
        <v>104</v>
      </c>
      <c r="C8" s="117"/>
      <c r="D8" s="115" t="s">
        <v>50</v>
      </c>
      <c r="E8" s="115"/>
      <c r="F8" s="118"/>
      <c r="G8" s="119">
        <v>2.5</v>
      </c>
      <c r="H8" s="120">
        <v>75</v>
      </c>
      <c r="I8" s="120">
        <v>4</v>
      </c>
      <c r="J8" s="120"/>
      <c r="K8" s="120"/>
      <c r="L8" s="120" t="s">
        <v>97</v>
      </c>
      <c r="M8" s="117">
        <v>71</v>
      </c>
      <c r="N8" s="121" t="s">
        <v>97</v>
      </c>
      <c r="O8" s="122"/>
      <c r="P8" s="123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</row>
    <row r="9" spans="1:34" s="125" customFormat="1" ht="37.5">
      <c r="A9" s="115" t="s">
        <v>92</v>
      </c>
      <c r="B9" s="126" t="s">
        <v>74</v>
      </c>
      <c r="C9" s="127">
        <v>1</v>
      </c>
      <c r="D9" s="127"/>
      <c r="E9" s="127"/>
      <c r="F9" s="128"/>
      <c r="G9" s="129">
        <v>1.5</v>
      </c>
      <c r="H9" s="127">
        <v>45</v>
      </c>
      <c r="I9" s="130">
        <v>2</v>
      </c>
      <c r="J9" s="130" t="s">
        <v>117</v>
      </c>
      <c r="K9" s="127"/>
      <c r="L9" s="127"/>
      <c r="M9" s="127">
        <v>43</v>
      </c>
      <c r="N9" s="127" t="s">
        <v>117</v>
      </c>
      <c r="O9" s="131"/>
      <c r="P9" s="131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</row>
    <row r="10" spans="1:34" s="125" customFormat="1" ht="37.5">
      <c r="A10" s="115" t="s">
        <v>93</v>
      </c>
      <c r="B10" s="132" t="s">
        <v>47</v>
      </c>
      <c r="C10" s="127"/>
      <c r="D10" s="127">
        <v>1</v>
      </c>
      <c r="E10" s="127"/>
      <c r="F10" s="133"/>
      <c r="G10" s="129">
        <v>1.5</v>
      </c>
      <c r="H10" s="127">
        <v>45</v>
      </c>
      <c r="I10" s="127">
        <v>2</v>
      </c>
      <c r="J10" s="127" t="s">
        <v>117</v>
      </c>
      <c r="K10" s="127"/>
      <c r="L10" s="127"/>
      <c r="M10" s="127">
        <v>43</v>
      </c>
      <c r="N10" s="127" t="s">
        <v>117</v>
      </c>
      <c r="O10" s="131"/>
      <c r="P10" s="131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</row>
    <row r="11" spans="1:34" s="125" customFormat="1" ht="56.25">
      <c r="A11" s="115" t="s">
        <v>71</v>
      </c>
      <c r="B11" s="143" t="s">
        <v>120</v>
      </c>
      <c r="C11" s="127"/>
      <c r="D11" s="127">
        <v>1</v>
      </c>
      <c r="E11" s="127"/>
      <c r="F11" s="127"/>
      <c r="G11" s="127">
        <v>4.5</v>
      </c>
      <c r="H11" s="127">
        <v>135</v>
      </c>
      <c r="I11" s="127">
        <v>6</v>
      </c>
      <c r="J11" s="127">
        <v>4</v>
      </c>
      <c r="K11" s="127">
        <v>2</v>
      </c>
      <c r="L11" s="127"/>
      <c r="M11" s="127">
        <v>129</v>
      </c>
      <c r="N11" s="115" t="s">
        <v>100</v>
      </c>
      <c r="O11" s="124"/>
      <c r="P11" s="127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</row>
    <row r="12" spans="1:34" s="125" customFormat="1" ht="37.5">
      <c r="A12" s="115" t="s">
        <v>72</v>
      </c>
      <c r="B12" s="134" t="s">
        <v>48</v>
      </c>
      <c r="C12" s="127">
        <v>1</v>
      </c>
      <c r="D12" s="127"/>
      <c r="E12" s="127"/>
      <c r="F12" s="133"/>
      <c r="G12" s="135">
        <v>4.5</v>
      </c>
      <c r="H12" s="130">
        <v>135</v>
      </c>
      <c r="I12" s="130">
        <v>6</v>
      </c>
      <c r="J12" s="130">
        <v>4</v>
      </c>
      <c r="K12" s="130"/>
      <c r="L12" s="136">
        <v>2</v>
      </c>
      <c r="M12" s="136">
        <v>129</v>
      </c>
      <c r="N12" s="137" t="s">
        <v>100</v>
      </c>
      <c r="O12" s="124"/>
      <c r="P12" s="131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</row>
    <row r="13" spans="1:34" s="125" customFormat="1" ht="37.5">
      <c r="A13" s="138" t="s">
        <v>103</v>
      </c>
      <c r="B13" s="126" t="s">
        <v>54</v>
      </c>
      <c r="C13" s="139"/>
      <c r="D13" s="129">
        <v>1</v>
      </c>
      <c r="E13" s="129"/>
      <c r="F13" s="139"/>
      <c r="G13" s="129">
        <v>3</v>
      </c>
      <c r="H13" s="127">
        <v>90</v>
      </c>
      <c r="I13" s="127">
        <v>4</v>
      </c>
      <c r="J13" s="129">
        <v>4</v>
      </c>
      <c r="K13" s="129"/>
      <c r="L13" s="129"/>
      <c r="M13" s="127">
        <v>86</v>
      </c>
      <c r="N13" s="138" t="s">
        <v>97</v>
      </c>
      <c r="O13" s="140"/>
      <c r="P13" s="139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</row>
    <row r="14" spans="1:34" s="125" customFormat="1" ht="56.25">
      <c r="A14" s="141" t="s">
        <v>50</v>
      </c>
      <c r="B14" s="126" t="s">
        <v>88</v>
      </c>
      <c r="C14" s="127">
        <v>1</v>
      </c>
      <c r="D14" s="127"/>
      <c r="E14" s="127"/>
      <c r="F14" s="127"/>
      <c r="G14" s="127">
        <v>4</v>
      </c>
      <c r="H14" s="127">
        <v>120</v>
      </c>
      <c r="I14" s="127">
        <v>12</v>
      </c>
      <c r="J14" s="127">
        <v>8</v>
      </c>
      <c r="K14" s="127">
        <v>4</v>
      </c>
      <c r="L14" s="127"/>
      <c r="M14" s="127">
        <v>108</v>
      </c>
      <c r="N14" s="115" t="s">
        <v>102</v>
      </c>
      <c r="O14" s="115"/>
      <c r="P14" s="115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</row>
    <row r="15" spans="1:34" s="125" customFormat="1" ht="18.75">
      <c r="A15" s="141" t="s">
        <v>83</v>
      </c>
      <c r="B15" s="134" t="s">
        <v>86</v>
      </c>
      <c r="C15" s="130">
        <v>1</v>
      </c>
      <c r="D15" s="127"/>
      <c r="E15" s="127"/>
      <c r="F15" s="133"/>
      <c r="G15" s="135">
        <v>4</v>
      </c>
      <c r="H15" s="127">
        <v>120</v>
      </c>
      <c r="I15" s="127">
        <v>12</v>
      </c>
      <c r="J15" s="127">
        <v>8</v>
      </c>
      <c r="K15" s="127">
        <v>4</v>
      </c>
      <c r="L15" s="127"/>
      <c r="M15" s="127">
        <v>108</v>
      </c>
      <c r="N15" s="115" t="s">
        <v>102</v>
      </c>
      <c r="O15" s="137"/>
      <c r="P15" s="137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</row>
    <row r="16" spans="1:34" s="125" customFormat="1" ht="18.75">
      <c r="A16" s="124"/>
      <c r="B16" s="134" t="s">
        <v>121</v>
      </c>
      <c r="C16" s="130">
        <v>4</v>
      </c>
      <c r="D16" s="124">
        <v>4</v>
      </c>
      <c r="E16" s="124"/>
      <c r="F16" s="124"/>
      <c r="G16" s="124"/>
      <c r="H16" s="124"/>
      <c r="I16" s="142">
        <f>SUM(I8:I15)</f>
        <v>48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</row>
  </sheetData>
  <sheetProtection/>
  <mergeCells count="23">
    <mergeCell ref="AF2:AF7"/>
    <mergeCell ref="N4:P4"/>
    <mergeCell ref="E5:E7"/>
    <mergeCell ref="F5:F7"/>
    <mergeCell ref="N6:Q6"/>
    <mergeCell ref="M3:M7"/>
    <mergeCell ref="L4:L7"/>
    <mergeCell ref="C4:C7"/>
    <mergeCell ref="D4:D7"/>
    <mergeCell ref="E4:F4"/>
    <mergeCell ref="I4:I7"/>
    <mergeCell ref="J4:J7"/>
    <mergeCell ref="K4:K7"/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9"/>
  <sheetViews>
    <sheetView view="pageBreakPreview" zoomScale="82" zoomScaleSheetLayoutView="82" zoomScalePageLayoutView="0" workbookViewId="0" topLeftCell="A1">
      <selection activeCell="B15" sqref="B15"/>
    </sheetView>
  </sheetViews>
  <sheetFormatPr defaultColWidth="9.00390625" defaultRowHeight="12.75"/>
  <cols>
    <col min="1" max="1" width="8.375" style="108" customWidth="1"/>
    <col min="2" max="2" width="63.875" style="108" bestFit="1" customWidth="1"/>
    <col min="3" max="6" width="9.125" style="108" customWidth="1"/>
    <col min="7" max="7" width="10.00390625" style="108" hidden="1" customWidth="1"/>
    <col min="8" max="8" width="0" style="108" hidden="1" customWidth="1"/>
    <col min="9" max="12" width="9.125" style="108" customWidth="1"/>
    <col min="13" max="13" width="0" style="108" hidden="1" customWidth="1"/>
    <col min="14" max="14" width="9.625" style="108" hidden="1" customWidth="1"/>
    <col min="15" max="15" width="10.125" style="108" customWidth="1"/>
    <col min="16" max="16" width="6.375" style="108" hidden="1" customWidth="1"/>
    <col min="17" max="17" width="6.75390625" style="108" hidden="1" customWidth="1"/>
    <col min="18" max="18" width="9.125" style="0" hidden="1" customWidth="1"/>
    <col min="19" max="31" width="0" style="0" hidden="1" customWidth="1"/>
    <col min="32" max="32" width="27.25390625" style="0" customWidth="1"/>
    <col min="33" max="34" width="9.125" style="112" customWidth="1"/>
  </cols>
  <sheetData>
    <row r="1" spans="1:17" ht="18.75">
      <c r="A1" s="755" t="s">
        <v>126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2"/>
      <c r="O1" s="782"/>
      <c r="P1" s="782"/>
      <c r="Q1" s="782"/>
    </row>
    <row r="2" spans="1:33" ht="15.75" customHeight="1">
      <c r="A2" s="791" t="s">
        <v>33</v>
      </c>
      <c r="B2" s="784" t="s">
        <v>66</v>
      </c>
      <c r="C2" s="785" t="s">
        <v>116</v>
      </c>
      <c r="D2" s="785"/>
      <c r="E2" s="786"/>
      <c r="F2" s="786"/>
      <c r="G2" s="787" t="s">
        <v>34</v>
      </c>
      <c r="H2" s="785" t="s">
        <v>35</v>
      </c>
      <c r="I2" s="785"/>
      <c r="J2" s="785"/>
      <c r="K2" s="785"/>
      <c r="L2" s="785"/>
      <c r="M2" s="785"/>
      <c r="N2" s="785"/>
      <c r="O2" s="785"/>
      <c r="P2" s="785"/>
      <c r="Q2" s="785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789" t="s">
        <v>122</v>
      </c>
      <c r="AG2" s="145"/>
    </row>
    <row r="3" spans="1:33" ht="37.5" customHeight="1">
      <c r="A3" s="791"/>
      <c r="B3" s="784"/>
      <c r="C3" s="785"/>
      <c r="D3" s="785"/>
      <c r="E3" s="786"/>
      <c r="F3" s="786"/>
      <c r="G3" s="787"/>
      <c r="H3" s="787" t="s">
        <v>37</v>
      </c>
      <c r="I3" s="788" t="s">
        <v>38</v>
      </c>
      <c r="J3" s="788"/>
      <c r="K3" s="788"/>
      <c r="L3" s="788"/>
      <c r="M3" s="787" t="s">
        <v>39</v>
      </c>
      <c r="N3" s="785"/>
      <c r="O3" s="785"/>
      <c r="P3" s="785"/>
      <c r="Q3" s="785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789"/>
      <c r="AG3" s="145"/>
    </row>
    <row r="4" spans="1:33" ht="15.75" customHeight="1">
      <c r="A4" s="791"/>
      <c r="B4" s="784"/>
      <c r="C4" s="787" t="s">
        <v>40</v>
      </c>
      <c r="D4" s="787" t="s">
        <v>41</v>
      </c>
      <c r="E4" s="785" t="s">
        <v>63</v>
      </c>
      <c r="F4" s="786"/>
      <c r="G4" s="787"/>
      <c r="H4" s="787"/>
      <c r="I4" s="787" t="s">
        <v>30</v>
      </c>
      <c r="J4" s="787" t="s">
        <v>42</v>
      </c>
      <c r="K4" s="787" t="s">
        <v>43</v>
      </c>
      <c r="L4" s="787" t="s">
        <v>44</v>
      </c>
      <c r="M4" s="787"/>
      <c r="N4" s="788" t="s">
        <v>45</v>
      </c>
      <c r="O4" s="788"/>
      <c r="P4" s="788"/>
      <c r="Q4" s="113" t="s">
        <v>98</v>
      </c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789"/>
      <c r="AG4" s="145"/>
    </row>
    <row r="5" spans="1:33" ht="15.75" customHeight="1">
      <c r="A5" s="791"/>
      <c r="B5" s="784"/>
      <c r="C5" s="787"/>
      <c r="D5" s="787"/>
      <c r="E5" s="787" t="s">
        <v>64</v>
      </c>
      <c r="F5" s="787" t="s">
        <v>65</v>
      </c>
      <c r="G5" s="787"/>
      <c r="H5" s="787"/>
      <c r="I5" s="787"/>
      <c r="J5" s="787"/>
      <c r="K5" s="787"/>
      <c r="L5" s="787"/>
      <c r="M5" s="787"/>
      <c r="N5" s="114">
        <v>1</v>
      </c>
      <c r="O5" s="114">
        <v>2</v>
      </c>
      <c r="P5" s="114"/>
      <c r="Q5" s="114">
        <v>3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789"/>
      <c r="AG5" s="145"/>
    </row>
    <row r="6" spans="1:33" ht="29.25" customHeight="1">
      <c r="A6" s="791"/>
      <c r="B6" s="784"/>
      <c r="C6" s="787"/>
      <c r="D6" s="787"/>
      <c r="E6" s="790"/>
      <c r="F6" s="790"/>
      <c r="G6" s="787"/>
      <c r="H6" s="787"/>
      <c r="I6" s="787"/>
      <c r="J6" s="787"/>
      <c r="K6" s="787"/>
      <c r="L6" s="787"/>
      <c r="M6" s="787"/>
      <c r="N6" s="785"/>
      <c r="O6" s="785"/>
      <c r="P6" s="785"/>
      <c r="Q6" s="785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789"/>
      <c r="AG6" s="145"/>
    </row>
    <row r="7" spans="1:33" ht="15.75" customHeight="1">
      <c r="A7" s="791"/>
      <c r="B7" s="784"/>
      <c r="C7" s="787"/>
      <c r="D7" s="787"/>
      <c r="E7" s="790"/>
      <c r="F7" s="790"/>
      <c r="G7" s="787"/>
      <c r="H7" s="787"/>
      <c r="I7" s="787"/>
      <c r="J7" s="787"/>
      <c r="K7" s="787"/>
      <c r="L7" s="787"/>
      <c r="M7" s="787"/>
      <c r="N7" s="114"/>
      <c r="O7" s="114"/>
      <c r="P7" s="114"/>
      <c r="Q7" s="114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789"/>
      <c r="AG7" s="145"/>
    </row>
    <row r="8" spans="1:32" s="125" customFormat="1" ht="37.5">
      <c r="A8" s="146" t="s">
        <v>106</v>
      </c>
      <c r="B8" s="116" t="s">
        <v>104</v>
      </c>
      <c r="C8" s="117">
        <v>2</v>
      </c>
      <c r="D8" s="115"/>
      <c r="E8" s="115"/>
      <c r="F8" s="118"/>
      <c r="G8" s="119">
        <v>4</v>
      </c>
      <c r="H8" s="120">
        <v>120</v>
      </c>
      <c r="I8" s="147">
        <v>4</v>
      </c>
      <c r="J8" s="117"/>
      <c r="K8" s="117"/>
      <c r="L8" s="117" t="s">
        <v>97</v>
      </c>
      <c r="M8" s="117">
        <v>116</v>
      </c>
      <c r="N8" s="122"/>
      <c r="O8" s="121" t="s">
        <v>97</v>
      </c>
      <c r="P8" s="123"/>
      <c r="Q8" s="124"/>
      <c r="R8" s="124" t="s">
        <v>124</v>
      </c>
      <c r="S8" s="124" t="s">
        <v>125</v>
      </c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</row>
    <row r="9" spans="1:32" s="125" customFormat="1" ht="25.5" customHeight="1">
      <c r="A9" s="148" t="s">
        <v>69</v>
      </c>
      <c r="B9" s="149" t="s">
        <v>46</v>
      </c>
      <c r="C9" s="127"/>
      <c r="D9" s="130">
        <v>2</v>
      </c>
      <c r="E9" s="127"/>
      <c r="F9" s="128"/>
      <c r="G9" s="129">
        <v>1</v>
      </c>
      <c r="H9" s="127">
        <v>30</v>
      </c>
      <c r="I9" s="127">
        <v>4</v>
      </c>
      <c r="J9" s="127" t="s">
        <v>97</v>
      </c>
      <c r="K9" s="127"/>
      <c r="L9" s="127"/>
      <c r="M9" s="127">
        <v>26</v>
      </c>
      <c r="N9" s="127"/>
      <c r="O9" s="131" t="s">
        <v>97</v>
      </c>
      <c r="P9" s="131"/>
      <c r="Q9" s="124"/>
      <c r="R9" s="124" t="s">
        <v>124</v>
      </c>
      <c r="S9" s="124" t="s">
        <v>125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</row>
    <row r="10" spans="1:32" s="125" customFormat="1" ht="37.5">
      <c r="A10" s="150" t="s">
        <v>70</v>
      </c>
      <c r="B10" s="132" t="s">
        <v>94</v>
      </c>
      <c r="C10" s="127"/>
      <c r="D10" s="127">
        <v>2</v>
      </c>
      <c r="E10" s="127"/>
      <c r="F10" s="133"/>
      <c r="G10" s="129">
        <v>2</v>
      </c>
      <c r="H10" s="127">
        <v>60</v>
      </c>
      <c r="I10" s="127">
        <v>4</v>
      </c>
      <c r="J10" s="127" t="s">
        <v>97</v>
      </c>
      <c r="K10" s="127"/>
      <c r="L10" s="127"/>
      <c r="M10" s="127">
        <v>56</v>
      </c>
      <c r="N10" s="151"/>
      <c r="O10" s="131" t="s">
        <v>97</v>
      </c>
      <c r="P10" s="131"/>
      <c r="Q10" s="124"/>
      <c r="R10" s="124" t="s">
        <v>124</v>
      </c>
      <c r="S10" s="124" t="s">
        <v>125</v>
      </c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</row>
    <row r="11" spans="1:32" s="125" customFormat="1" ht="18.75">
      <c r="A11" s="148" t="s">
        <v>73</v>
      </c>
      <c r="B11" s="126" t="s">
        <v>49</v>
      </c>
      <c r="C11" s="127"/>
      <c r="D11" s="127">
        <v>2</v>
      </c>
      <c r="E11" s="127"/>
      <c r="F11" s="133"/>
      <c r="G11" s="135">
        <v>4.5</v>
      </c>
      <c r="H11" s="130">
        <v>135</v>
      </c>
      <c r="I11" s="130">
        <v>6</v>
      </c>
      <c r="J11" s="130">
        <v>4</v>
      </c>
      <c r="K11" s="130">
        <v>2</v>
      </c>
      <c r="L11" s="127"/>
      <c r="M11" s="127">
        <v>129</v>
      </c>
      <c r="N11" s="115"/>
      <c r="O11" s="137" t="s">
        <v>100</v>
      </c>
      <c r="P11" s="152"/>
      <c r="Q11" s="124"/>
      <c r="R11" s="124" t="s">
        <v>124</v>
      </c>
      <c r="S11" s="124" t="s">
        <v>125</v>
      </c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</row>
    <row r="12" spans="1:32" s="125" customFormat="1" ht="21.75" customHeight="1">
      <c r="A12" s="148" t="s">
        <v>75</v>
      </c>
      <c r="B12" s="126" t="s">
        <v>51</v>
      </c>
      <c r="C12" s="127"/>
      <c r="D12" s="127">
        <v>2</v>
      </c>
      <c r="E12" s="127"/>
      <c r="F12" s="133"/>
      <c r="G12" s="153">
        <v>4.5</v>
      </c>
      <c r="H12" s="130">
        <v>135</v>
      </c>
      <c r="I12" s="130">
        <v>6</v>
      </c>
      <c r="J12" s="130">
        <v>4</v>
      </c>
      <c r="K12" s="130">
        <v>2</v>
      </c>
      <c r="L12" s="127"/>
      <c r="M12" s="127">
        <v>129</v>
      </c>
      <c r="N12" s="115"/>
      <c r="O12" s="137" t="s">
        <v>100</v>
      </c>
      <c r="P12" s="131"/>
      <c r="Q12" s="124"/>
      <c r="R12" s="124" t="s">
        <v>124</v>
      </c>
      <c r="S12" s="124" t="s">
        <v>125</v>
      </c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s="125" customFormat="1" ht="22.5" customHeight="1">
      <c r="A13" s="148" t="s">
        <v>76</v>
      </c>
      <c r="B13" s="126" t="s">
        <v>52</v>
      </c>
      <c r="C13" s="127"/>
      <c r="D13" s="127">
        <v>2</v>
      </c>
      <c r="E13" s="127"/>
      <c r="F13" s="128"/>
      <c r="G13" s="153">
        <v>4.5</v>
      </c>
      <c r="H13" s="130">
        <v>135</v>
      </c>
      <c r="I13" s="130">
        <v>6</v>
      </c>
      <c r="J13" s="130">
        <v>4</v>
      </c>
      <c r="K13" s="130">
        <v>2</v>
      </c>
      <c r="L13" s="127"/>
      <c r="M13" s="127">
        <v>129</v>
      </c>
      <c r="N13" s="115"/>
      <c r="O13" s="137" t="s">
        <v>100</v>
      </c>
      <c r="P13" s="152"/>
      <c r="Q13" s="124"/>
      <c r="R13" s="124" t="s">
        <v>124</v>
      </c>
      <c r="S13" s="124" t="s">
        <v>125</v>
      </c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s="125" customFormat="1" ht="47.25" customHeight="1">
      <c r="A14" s="148" t="s">
        <v>77</v>
      </c>
      <c r="B14" s="149" t="s">
        <v>60</v>
      </c>
      <c r="C14" s="136"/>
      <c r="D14" s="136">
        <v>2</v>
      </c>
      <c r="E14" s="127"/>
      <c r="F14" s="133"/>
      <c r="G14" s="153">
        <v>4.5</v>
      </c>
      <c r="H14" s="130">
        <v>135</v>
      </c>
      <c r="I14" s="130">
        <v>6</v>
      </c>
      <c r="J14" s="130">
        <v>4</v>
      </c>
      <c r="K14" s="130">
        <v>2</v>
      </c>
      <c r="L14" s="127"/>
      <c r="M14" s="127">
        <v>129</v>
      </c>
      <c r="N14" s="115"/>
      <c r="O14" s="137" t="s">
        <v>100</v>
      </c>
      <c r="P14" s="131"/>
      <c r="Q14" s="124"/>
      <c r="R14" s="124" t="s">
        <v>124</v>
      </c>
      <c r="S14" s="124" t="s">
        <v>125</v>
      </c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s="125" customFormat="1" ht="72" customHeight="1">
      <c r="A15" s="148" t="s">
        <v>78</v>
      </c>
      <c r="B15" s="126" t="s">
        <v>59</v>
      </c>
      <c r="C15" s="136">
        <v>2</v>
      </c>
      <c r="D15" s="136"/>
      <c r="E15" s="127"/>
      <c r="F15" s="154"/>
      <c r="G15" s="155">
        <v>4.5</v>
      </c>
      <c r="H15" s="130">
        <v>135</v>
      </c>
      <c r="I15" s="130">
        <v>6</v>
      </c>
      <c r="J15" s="130">
        <v>4</v>
      </c>
      <c r="K15" s="130">
        <v>2</v>
      </c>
      <c r="L15" s="127"/>
      <c r="M15" s="127">
        <v>129</v>
      </c>
      <c r="N15" s="115"/>
      <c r="O15" s="137" t="s">
        <v>100</v>
      </c>
      <c r="P15" s="131"/>
      <c r="Q15" s="124"/>
      <c r="R15" s="124" t="s">
        <v>124</v>
      </c>
      <c r="S15" s="124" t="s">
        <v>125</v>
      </c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s="125" customFormat="1" ht="44.25" customHeight="1">
      <c r="A16" s="156" t="s">
        <v>82</v>
      </c>
      <c r="B16" s="126" t="s">
        <v>89</v>
      </c>
      <c r="C16" s="127"/>
      <c r="D16" s="127"/>
      <c r="E16" s="127"/>
      <c r="F16" s="133">
        <v>2</v>
      </c>
      <c r="G16" s="129">
        <v>1</v>
      </c>
      <c r="H16" s="127">
        <v>30</v>
      </c>
      <c r="I16" s="127">
        <v>4</v>
      </c>
      <c r="J16" s="127"/>
      <c r="K16" s="127"/>
      <c r="L16" s="127">
        <v>4</v>
      </c>
      <c r="M16" s="127">
        <v>26</v>
      </c>
      <c r="N16" s="115"/>
      <c r="O16" s="137" t="s">
        <v>97</v>
      </c>
      <c r="P16" s="137"/>
      <c r="Q16" s="124"/>
      <c r="R16" s="124" t="s">
        <v>124</v>
      </c>
      <c r="S16" s="124" t="s">
        <v>125</v>
      </c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241" s="125" customFormat="1" ht="41.25" customHeight="1">
      <c r="A17" s="157" t="s">
        <v>114</v>
      </c>
      <c r="B17" s="158" t="s">
        <v>90</v>
      </c>
      <c r="C17" s="130">
        <v>2</v>
      </c>
      <c r="D17" s="130"/>
      <c r="E17" s="130"/>
      <c r="F17" s="130"/>
      <c r="G17" s="155">
        <v>4</v>
      </c>
      <c r="H17" s="130">
        <v>120</v>
      </c>
      <c r="I17" s="130">
        <v>12</v>
      </c>
      <c r="J17" s="130">
        <v>8</v>
      </c>
      <c r="K17" s="130">
        <v>4</v>
      </c>
      <c r="L17" s="130"/>
      <c r="M17" s="130">
        <v>108</v>
      </c>
      <c r="N17" s="141"/>
      <c r="O17" s="141" t="s">
        <v>102</v>
      </c>
      <c r="P17" s="141"/>
      <c r="Q17" s="159"/>
      <c r="R17" s="124" t="s">
        <v>124</v>
      </c>
      <c r="S17" s="124" t="s">
        <v>125</v>
      </c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</row>
    <row r="18" spans="1:33" s="124" customFormat="1" ht="25.5" customHeight="1">
      <c r="A18" s="161"/>
      <c r="B18" s="158" t="s">
        <v>121</v>
      </c>
      <c r="C18" s="124">
        <v>3</v>
      </c>
      <c r="D18" s="124">
        <v>6</v>
      </c>
      <c r="F18" s="124">
        <v>1</v>
      </c>
      <c r="I18" s="162">
        <f>SUM(I8:I17)</f>
        <v>58</v>
      </c>
      <c r="AG18" s="163"/>
    </row>
    <row r="19" spans="33:34" ht="12.75">
      <c r="AG19" s="144"/>
      <c r="AH19" s="144"/>
    </row>
  </sheetData>
  <sheetProtection/>
  <mergeCells count="23">
    <mergeCell ref="AF2:AF7"/>
    <mergeCell ref="N4:P4"/>
    <mergeCell ref="E5:E7"/>
    <mergeCell ref="F5:F7"/>
    <mergeCell ref="N6:Q6"/>
    <mergeCell ref="M3:M7"/>
    <mergeCell ref="L4:L7"/>
    <mergeCell ref="C4:C7"/>
    <mergeCell ref="D4:D7"/>
    <mergeCell ref="E4:F4"/>
    <mergeCell ref="I4:I7"/>
    <mergeCell ref="J4:J7"/>
    <mergeCell ref="K4:K7"/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Пользователь Windows</cp:lastModifiedBy>
  <cp:lastPrinted>2020-06-22T08:51:15Z</cp:lastPrinted>
  <dcterms:created xsi:type="dcterms:W3CDTF">2011-02-06T10:49:14Z</dcterms:created>
  <dcterms:modified xsi:type="dcterms:W3CDTF">2024-03-07T16:00:23Z</dcterms:modified>
  <cp:category/>
  <cp:version/>
  <cp:contentType/>
  <cp:contentStatus/>
</cp:coreProperties>
</file>